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ek B\Banki\EHS szkm\Honlapra 20210502\"/>
    </mc:Choice>
  </mc:AlternateContent>
  <bookViews>
    <workbookView xWindow="0" yWindow="0" windowWidth="20490" windowHeight="7620"/>
  </bookViews>
  <sheets>
    <sheet name="EHS szakmérn._szakemb. 4félé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Z55" i="1"/>
  <c r="S55" i="1"/>
  <c r="Q55" i="1"/>
  <c r="M55" i="1"/>
  <c r="I55" i="1"/>
  <c r="E55" i="1"/>
  <c r="Z54" i="1"/>
  <c r="Z52" i="1"/>
  <c r="Z49" i="1"/>
  <c r="X49" i="1"/>
  <c r="X56" i="1" s="1"/>
  <c r="Y56" i="1" s="1"/>
  <c r="Q49" i="1"/>
  <c r="Q56" i="1" s="1"/>
  <c r="M49" i="1"/>
  <c r="M56" i="1" s="1"/>
  <c r="I49" i="1"/>
  <c r="I56" i="1" s="1"/>
  <c r="E49" i="1"/>
  <c r="U49" i="1" s="1"/>
  <c r="U56" i="1" s="1"/>
  <c r="X48" i="1"/>
  <c r="Y48" i="1" s="1"/>
  <c r="V48" i="1"/>
  <c r="U48" i="1"/>
  <c r="W48" i="1" s="1"/>
  <c r="Y47" i="1"/>
  <c r="X47" i="1"/>
  <c r="V47" i="1"/>
  <c r="U47" i="1"/>
  <c r="W47" i="1" s="1"/>
  <c r="X46" i="1"/>
  <c r="Y46" i="1" s="1"/>
  <c r="V46" i="1"/>
  <c r="V49" i="1" s="1"/>
  <c r="V56" i="1" s="1"/>
  <c r="U46" i="1"/>
  <c r="AC42" i="1"/>
  <c r="AF42" i="1" s="1"/>
  <c r="AB42" i="1"/>
  <c r="AE42" i="1" s="1"/>
  <c r="AA42" i="1"/>
  <c r="AD42" i="1" s="1"/>
  <c r="X42" i="1"/>
  <c r="Y42" i="1" s="1"/>
  <c r="V42" i="1"/>
  <c r="V55" i="1" s="1"/>
  <c r="U42" i="1"/>
  <c r="U55" i="1" s="1"/>
  <c r="S40" i="1"/>
  <c r="S54" i="1" s="1"/>
  <c r="O40" i="1"/>
  <c r="K40" i="1"/>
  <c r="K54" i="1" s="1"/>
  <c r="G40" i="1"/>
  <c r="Z39" i="1"/>
  <c r="Z43" i="1" s="1"/>
  <c r="R39" i="1"/>
  <c r="Q39" i="1"/>
  <c r="Q54" i="1" s="1"/>
  <c r="N39" i="1"/>
  <c r="M39" i="1"/>
  <c r="M54" i="1" s="1"/>
  <c r="J39" i="1"/>
  <c r="I39" i="1"/>
  <c r="I54" i="1" s="1"/>
  <c r="G39" i="1"/>
  <c r="F39" i="1"/>
  <c r="E39" i="1"/>
  <c r="X38" i="1"/>
  <c r="Y38" i="1" s="1"/>
  <c r="V38" i="1"/>
  <c r="U38" i="1"/>
  <c r="X37" i="1"/>
  <c r="Y37" i="1" s="1"/>
  <c r="V37" i="1"/>
  <c r="U37" i="1"/>
  <c r="X36" i="1"/>
  <c r="Y36" i="1" s="1"/>
  <c r="V36" i="1"/>
  <c r="U36" i="1"/>
  <c r="W36" i="1" s="1"/>
  <c r="AC35" i="1"/>
  <c r="AF35" i="1" s="1"/>
  <c r="AB35" i="1"/>
  <c r="AE35" i="1" s="1"/>
  <c r="AA35" i="1"/>
  <c r="AD35" i="1" s="1"/>
  <c r="X35" i="1"/>
  <c r="Y35" i="1" s="1"/>
  <c r="V35" i="1"/>
  <c r="W35" i="1" s="1"/>
  <c r="U35" i="1"/>
  <c r="AF34" i="1"/>
  <c r="AC34" i="1"/>
  <c r="AB34" i="1"/>
  <c r="AE34" i="1" s="1"/>
  <c r="AA34" i="1"/>
  <c r="AD34" i="1" s="1"/>
  <c r="X34" i="1"/>
  <c r="Y34" i="1" s="1"/>
  <c r="V34" i="1"/>
  <c r="U34" i="1"/>
  <c r="W34" i="1" s="1"/>
  <c r="AC33" i="1"/>
  <c r="AF33" i="1" s="1"/>
  <c r="AB33" i="1"/>
  <c r="AE33" i="1" s="1"/>
  <c r="AA33" i="1"/>
  <c r="AD33" i="1" s="1"/>
  <c r="X33" i="1"/>
  <c r="Y33" i="1" s="1"/>
  <c r="V33" i="1"/>
  <c r="U33" i="1"/>
  <c r="AF32" i="1"/>
  <c r="AC32" i="1"/>
  <c r="AB32" i="1"/>
  <c r="AE32" i="1" s="1"/>
  <c r="AA32" i="1"/>
  <c r="AD32" i="1" s="1"/>
  <c r="X32" i="1"/>
  <c r="Y32" i="1" s="1"/>
  <c r="V32" i="1"/>
  <c r="W32" i="1" s="1"/>
  <c r="U32" i="1"/>
  <c r="AC31" i="1"/>
  <c r="AF31" i="1" s="1"/>
  <c r="AB31" i="1"/>
  <c r="AE31" i="1" s="1"/>
  <c r="AA31" i="1"/>
  <c r="AD31" i="1" s="1"/>
  <c r="X31" i="1"/>
  <c r="Y31" i="1" s="1"/>
  <c r="V31" i="1"/>
  <c r="U31" i="1"/>
  <c r="AD30" i="1"/>
  <c r="AC30" i="1"/>
  <c r="AF30" i="1" s="1"/>
  <c r="AB30" i="1"/>
  <c r="AE30" i="1" s="1"/>
  <c r="AA30" i="1"/>
  <c r="Y30" i="1"/>
  <c r="X30" i="1"/>
  <c r="X40" i="1" s="1"/>
  <c r="X54" i="1" s="1"/>
  <c r="Y54" i="1" s="1"/>
  <c r="V30" i="1"/>
  <c r="V39" i="1" s="1"/>
  <c r="V54" i="1" s="1"/>
  <c r="U30" i="1"/>
  <c r="S28" i="1"/>
  <c r="S52" i="1" s="1"/>
  <c r="O28" i="1"/>
  <c r="O52" i="1" s="1"/>
  <c r="K28" i="1"/>
  <c r="K52" i="1" s="1"/>
  <c r="G28" i="1"/>
  <c r="G52" i="1" s="1"/>
  <c r="Z27" i="1"/>
  <c r="R27" i="1"/>
  <c r="Q27" i="1"/>
  <c r="Q52" i="1" s="1"/>
  <c r="N27" i="1"/>
  <c r="M27" i="1"/>
  <c r="M52" i="1" s="1"/>
  <c r="J27" i="1"/>
  <c r="I27" i="1"/>
  <c r="I52" i="1" s="1"/>
  <c r="F27" i="1"/>
  <c r="E27" i="1"/>
  <c r="E52" i="1" s="1"/>
  <c r="X26" i="1"/>
  <c r="Y26" i="1" s="1"/>
  <c r="V26" i="1"/>
  <c r="U26" i="1"/>
  <c r="W26" i="1" s="1"/>
  <c r="X25" i="1"/>
  <c r="Y25" i="1" s="1"/>
  <c r="V25" i="1"/>
  <c r="U25" i="1"/>
  <c r="W25" i="1" s="1"/>
  <c r="X24" i="1"/>
  <c r="Y24" i="1" s="1"/>
  <c r="V24" i="1"/>
  <c r="U24" i="1"/>
  <c r="W24" i="1" s="1"/>
  <c r="X23" i="1"/>
  <c r="Y23" i="1" s="1"/>
  <c r="V23" i="1"/>
  <c r="W23" i="1" s="1"/>
  <c r="U23" i="1"/>
  <c r="AC22" i="1"/>
  <c r="AF22" i="1" s="1"/>
  <c r="AB22" i="1"/>
  <c r="AE22" i="1" s="1"/>
  <c r="AA22" i="1"/>
  <c r="AD22" i="1" s="1"/>
  <c r="X22" i="1"/>
  <c r="Y22" i="1" s="1"/>
  <c r="V22" i="1"/>
  <c r="U22" i="1"/>
  <c r="W22" i="1" s="1"/>
  <c r="X21" i="1"/>
  <c r="Y21" i="1" s="1"/>
  <c r="V21" i="1"/>
  <c r="W21" i="1" s="1"/>
  <c r="U21" i="1"/>
  <c r="AC20" i="1"/>
  <c r="AF20" i="1" s="1"/>
  <c r="AB20" i="1"/>
  <c r="AE20" i="1" s="1"/>
  <c r="AA20" i="1"/>
  <c r="AD20" i="1" s="1"/>
  <c r="X20" i="1"/>
  <c r="Y20" i="1" s="1"/>
  <c r="V20" i="1"/>
  <c r="U20" i="1"/>
  <c r="W20" i="1" s="1"/>
  <c r="AE19" i="1"/>
  <c r="AE28" i="1" s="1"/>
  <c r="AC19" i="1"/>
  <c r="AF19" i="1" s="1"/>
  <c r="AB19" i="1"/>
  <c r="AA19" i="1"/>
  <c r="AD19" i="1" s="1"/>
  <c r="X19" i="1"/>
  <c r="Y19" i="1" s="1"/>
  <c r="V19" i="1"/>
  <c r="U19" i="1"/>
  <c r="S17" i="1"/>
  <c r="S51" i="1" s="1"/>
  <c r="S53" i="1" s="1"/>
  <c r="O17" i="1"/>
  <c r="O51" i="1" s="1"/>
  <c r="O53" i="1" s="1"/>
  <c r="K17" i="1"/>
  <c r="K51" i="1" s="1"/>
  <c r="K53" i="1" s="1"/>
  <c r="K57" i="1" s="1"/>
  <c r="G17" i="1"/>
  <c r="G51" i="1" s="1"/>
  <c r="G53" i="1" s="1"/>
  <c r="Z16" i="1"/>
  <c r="Z51" i="1" s="1"/>
  <c r="Z53" i="1" s="1"/>
  <c r="Z57" i="1" s="1"/>
  <c r="R16" i="1"/>
  <c r="Q16" i="1"/>
  <c r="Q51" i="1" s="1"/>
  <c r="Q53" i="1" s="1"/>
  <c r="Q57" i="1" s="1"/>
  <c r="N16" i="1"/>
  <c r="M16" i="1"/>
  <c r="M51" i="1" s="1"/>
  <c r="M53" i="1" s="1"/>
  <c r="J16" i="1"/>
  <c r="I16" i="1"/>
  <c r="I51" i="1" s="1"/>
  <c r="I53" i="1" s="1"/>
  <c r="F16" i="1"/>
  <c r="E16" i="1"/>
  <c r="X15" i="1"/>
  <c r="Y15" i="1" s="1"/>
  <c r="V15" i="1"/>
  <c r="W15" i="1" s="1"/>
  <c r="U15" i="1"/>
  <c r="Y14" i="1"/>
  <c r="X14" i="1"/>
  <c r="W14" i="1"/>
  <c r="V14" i="1"/>
  <c r="U14" i="1"/>
  <c r="AE13" i="1"/>
  <c r="AC13" i="1"/>
  <c r="AF13" i="1" s="1"/>
  <c r="AB13" i="1"/>
  <c r="AA13" i="1"/>
  <c r="AD13" i="1" s="1"/>
  <c r="X13" i="1"/>
  <c r="Y13" i="1" s="1"/>
  <c r="V13" i="1"/>
  <c r="W13" i="1" s="1"/>
  <c r="U13" i="1"/>
  <c r="Y12" i="1"/>
  <c r="X12" i="1"/>
  <c r="W12" i="1"/>
  <c r="V12" i="1"/>
  <c r="U12" i="1"/>
  <c r="AE11" i="1"/>
  <c r="AC11" i="1"/>
  <c r="AF11" i="1" s="1"/>
  <c r="AB11" i="1"/>
  <c r="AA11" i="1"/>
  <c r="AD11" i="1" s="1"/>
  <c r="X11" i="1"/>
  <c r="Y11" i="1" s="1"/>
  <c r="V11" i="1"/>
  <c r="W11" i="1" s="1"/>
  <c r="U11" i="1"/>
  <c r="AC10" i="1"/>
  <c r="AF10" i="1" s="1"/>
  <c r="AB10" i="1"/>
  <c r="AE10" i="1" s="1"/>
  <c r="AA10" i="1"/>
  <c r="AD10" i="1" s="1"/>
  <c r="X10" i="1"/>
  <c r="Y10" i="1" s="1"/>
  <c r="V10" i="1"/>
  <c r="U10" i="1"/>
  <c r="U16" i="1" s="1"/>
  <c r="AE9" i="1"/>
  <c r="AC9" i="1"/>
  <c r="AF9" i="1" s="1"/>
  <c r="AB9" i="1"/>
  <c r="AA9" i="1"/>
  <c r="AD9" i="1" s="1"/>
  <c r="X9" i="1"/>
  <c r="Y9" i="1" s="1"/>
  <c r="V9" i="1"/>
  <c r="U9" i="1"/>
  <c r="AC8" i="1"/>
  <c r="AF8" i="1" s="1"/>
  <c r="AB8" i="1"/>
  <c r="AE8" i="1" s="1"/>
  <c r="AA8" i="1"/>
  <c r="AD8" i="1" s="1"/>
  <c r="AD17" i="1" s="1"/>
  <c r="X8" i="1"/>
  <c r="X17" i="1" s="1"/>
  <c r="V8" i="1"/>
  <c r="U8" i="1"/>
  <c r="W8" i="1" s="1"/>
  <c r="Y8" i="1" l="1"/>
  <c r="Y16" i="1" s="1"/>
  <c r="W31" i="1"/>
  <c r="W33" i="1"/>
  <c r="W37" i="1"/>
  <c r="G44" i="1"/>
  <c r="W55" i="1"/>
  <c r="AE40" i="1"/>
  <c r="AE44" i="1" s="1"/>
  <c r="V16" i="1"/>
  <c r="V43" i="1" s="1"/>
  <c r="E43" i="1"/>
  <c r="AD28" i="1"/>
  <c r="Y39" i="1"/>
  <c r="Y43" i="1" s="1"/>
  <c r="I57" i="1"/>
  <c r="AF28" i="1"/>
  <c r="AE17" i="1"/>
  <c r="W9" i="1"/>
  <c r="U27" i="1"/>
  <c r="U52" i="1" s="1"/>
  <c r="W52" i="1" s="1"/>
  <c r="U39" i="1"/>
  <c r="U54" i="1" s="1"/>
  <c r="W38" i="1"/>
  <c r="E54" i="1"/>
  <c r="O44" i="1"/>
  <c r="W46" i="1"/>
  <c r="X51" i="1"/>
  <c r="AD40" i="1"/>
  <c r="AD44" i="1" s="1"/>
  <c r="AG44" i="1" s="1"/>
  <c r="O57" i="1"/>
  <c r="Y27" i="1"/>
  <c r="W56" i="1"/>
  <c r="V51" i="1"/>
  <c r="AF17" i="1"/>
  <c r="U51" i="1"/>
  <c r="M57" i="1"/>
  <c r="S57" i="1"/>
  <c r="W54" i="1"/>
  <c r="AF40" i="1"/>
  <c r="AF44" i="1" s="1"/>
  <c r="W49" i="1"/>
  <c r="M43" i="1"/>
  <c r="K44" i="1"/>
  <c r="G54" i="1"/>
  <c r="G57" i="1" s="1"/>
  <c r="O54" i="1"/>
  <c r="E56" i="1"/>
  <c r="V27" i="1"/>
  <c r="V52" i="1" s="1"/>
  <c r="X28" i="1"/>
  <c r="X52" i="1" s="1"/>
  <c r="Y52" i="1" s="1"/>
  <c r="W42" i="1"/>
  <c r="Q43" i="1"/>
  <c r="E51" i="1"/>
  <c r="E53" i="1" s="1"/>
  <c r="X55" i="1"/>
  <c r="Y55" i="1" s="1"/>
  <c r="W10" i="1"/>
  <c r="W16" i="1" s="1"/>
  <c r="W30" i="1"/>
  <c r="S44" i="1"/>
  <c r="W19" i="1"/>
  <c r="W27" i="1" s="1"/>
  <c r="I43" i="1"/>
  <c r="Y49" i="1"/>
  <c r="V53" i="1" l="1"/>
  <c r="V57" i="1" s="1"/>
  <c r="U43" i="1"/>
  <c r="W39" i="1"/>
  <c r="W43" i="1" s="1"/>
  <c r="W51" i="1"/>
  <c r="W53" i="1" s="1"/>
  <c r="W57" i="1" s="1"/>
  <c r="U53" i="1"/>
  <c r="U57" i="1" s="1"/>
  <c r="Y51" i="1"/>
  <c r="X53" i="1"/>
  <c r="E57" i="1"/>
  <c r="X44" i="1"/>
  <c r="X57" i="1" l="1"/>
  <c r="Y57" i="1" s="1"/>
  <c r="Y53" i="1"/>
</calcChain>
</file>

<file path=xl/sharedStrings.xml><?xml version="1.0" encoding="utf-8"?>
<sst xmlns="http://schemas.openxmlformats.org/spreadsheetml/2006/main" count="119" uniqueCount="78">
  <si>
    <t>levelező munkarend</t>
  </si>
  <si>
    <t>Ssz.</t>
  </si>
  <si>
    <t>Oktató</t>
  </si>
  <si>
    <t>Intézményi előadó</t>
  </si>
  <si>
    <t>Megnevezés</t>
  </si>
  <si>
    <t>Félév / szemeszter</t>
  </si>
  <si>
    <t>Összes előadás (E)</t>
  </si>
  <si>
    <t>Összes gyakorlat (GY)</t>
  </si>
  <si>
    <t>Összes kontaktóra</t>
  </si>
  <si>
    <t>Összes kredit</t>
  </si>
  <si>
    <t>kreditekhez rendelt  összes hallgatói munkaóra.</t>
  </si>
  <si>
    <t>Össze kreditből gyakorlat</t>
  </si>
  <si>
    <t>1.</t>
  </si>
  <si>
    <t>2.</t>
  </si>
  <si>
    <t>3.</t>
  </si>
  <si>
    <t>4.</t>
  </si>
  <si>
    <t>Tanulmányi terület/tantárgy</t>
  </si>
  <si>
    <t>félévi óra szám Előadás</t>
  </si>
  <si>
    <t>félévi óra szám Gyakorlat</t>
  </si>
  <si>
    <t>Kredit</t>
  </si>
  <si>
    <t>Számonkérés</t>
  </si>
  <si>
    <t>K</t>
  </si>
  <si>
    <t>KV</t>
  </si>
  <si>
    <t>V</t>
  </si>
  <si>
    <t>K kredit értéke</t>
  </si>
  <si>
    <t>KV kredit értéke</t>
  </si>
  <si>
    <t>V kredit értéke</t>
  </si>
  <si>
    <t>Alapozó ismeretek</t>
  </si>
  <si>
    <t>Környezeti elemek és azok védelme I.</t>
  </si>
  <si>
    <t>k</t>
  </si>
  <si>
    <t>Környezetegészségtan és epidemiológia</t>
  </si>
  <si>
    <t>Munkavédelem</t>
  </si>
  <si>
    <t>Tűzvédelem I.</t>
  </si>
  <si>
    <t>EHS kommunikáció</t>
  </si>
  <si>
    <t>v</t>
  </si>
  <si>
    <t>Környezeti elemek és azok védelme II.</t>
  </si>
  <si>
    <t>Munkaegészségtan I.</t>
  </si>
  <si>
    <t>Tűzvédelem II.</t>
  </si>
  <si>
    <t>Alapismeretek félévi összes kontaktóra szám - összes tanóraszám</t>
  </si>
  <si>
    <t>Alapismeretek összes kredit</t>
  </si>
  <si>
    <t>Szakmai törzsanyag</t>
  </si>
  <si>
    <t>Toxikológia és ökotoxikológia</t>
  </si>
  <si>
    <t>EHS jogi háttere és EU-s vonatkozásai</t>
  </si>
  <si>
    <t>Környezetvédelmi mérések</t>
  </si>
  <si>
    <t>Munkabiztonság</t>
  </si>
  <si>
    <t xml:space="preserve">Tűzvédelmi gyakorlat </t>
  </si>
  <si>
    <t>é</t>
  </si>
  <si>
    <t>Létesítés és használat speciális munka- és tűzbiztonsági kérdései I.</t>
  </si>
  <si>
    <t xml:space="preserve">Munkavédelmi gyakorlat </t>
  </si>
  <si>
    <t>Megújuló energiaforrások</t>
  </si>
  <si>
    <t>Szakmai törzsanyag félévi összes kontaktóra szám - összes tanóraszám</t>
  </si>
  <si>
    <t>Szakmai törzsanyag összes kredit</t>
  </si>
  <si>
    <t>Speciális szakmai ismeretek</t>
  </si>
  <si>
    <t>Kockázatbecslés elmélete és gyakorlata</t>
  </si>
  <si>
    <t xml:space="preserve">Környezetvédelmi engedélyezési eljárások és környezeti hatástanulmányok </t>
  </si>
  <si>
    <t>Integrált irányítási rendszer</t>
  </si>
  <si>
    <t>Munkaegészségtan II.</t>
  </si>
  <si>
    <t xml:space="preserve">Kémiai Biztonság </t>
  </si>
  <si>
    <t>Iparbiztonság</t>
  </si>
  <si>
    <t>Létesítés és használat speciális munka- és tűzbiztonsági kérdései II.</t>
  </si>
  <si>
    <t xml:space="preserve">Hulladékgazdálkodás </t>
  </si>
  <si>
    <t>Speciális szakági munkavédelmi ismeretek</t>
  </si>
  <si>
    <t>Specilis szakmai ismeretek félévi összes kontaktóra szám - összes tanóraszám</t>
  </si>
  <si>
    <t>Specilis szakmai ismeretek összes kredit</t>
  </si>
  <si>
    <t>Szakdolgozat</t>
  </si>
  <si>
    <t xml:space="preserve">MINDÖSSZESEN FÉLÉVI KONTAKTÓRASZÁM - ÖSSZES TANÓRASZÁM </t>
  </si>
  <si>
    <t>MINDÖSSZESEN KREDIT</t>
  </si>
  <si>
    <t>Kreditet nem képező tantárgyak, gyakorlatok</t>
  </si>
  <si>
    <t xml:space="preserve">Kreditet nem képezező tantárgy.,  gyak. heti összes kontaktóra szám </t>
  </si>
  <si>
    <t>Elméleti alapozás összesen:</t>
  </si>
  <si>
    <t>M   I  N  D  Ö  S  S  Z  E  S  E  N  :</t>
  </si>
  <si>
    <t>MINTATANTERV</t>
  </si>
  <si>
    <t>A záróvizsga tárgyai:</t>
  </si>
  <si>
    <t>Környezetvédelem (Környezeti elemek és azok védelme, Környezetvédelmi engedélyezési eljárások és környezeti hatástanulmányok)</t>
  </si>
  <si>
    <t>Környezet- és munkaegészségügy (Környezetegészségtan és epidemiológia, Munkaegészségtan)</t>
  </si>
  <si>
    <t>Munka- és tűzvédelem (Munkavédelem, Tűzvédelem)</t>
  </si>
  <si>
    <t>EHS szakmérnök/szakember szak</t>
  </si>
  <si>
    <r>
      <t>EHS szakmérök/szakember szak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ÖSSZESÍTŐ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</si>
</sst>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color theme="0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</font>
    <font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8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</cellStyleXfs>
  <cellXfs count="314">
    <xf numFmtId="0" fontId="0" fillId="0" borderId="0" xfId="0"/>
    <xf numFmtId="0" fontId="1" fillId="0" borderId="0" xfId="1"/>
    <xf numFmtId="0" fontId="1" fillId="2" borderId="0" xfId="1" applyFill="1"/>
    <xf numFmtId="0" fontId="2" fillId="2" borderId="12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textRotation="90" wrapText="1"/>
    </xf>
    <xf numFmtId="0" fontId="5" fillId="3" borderId="18" xfId="1" applyFont="1" applyFill="1" applyBorder="1" applyAlignment="1">
      <alignment horizontal="center" textRotation="90"/>
    </xf>
    <xf numFmtId="0" fontId="5" fillId="2" borderId="19" xfId="1" applyFont="1" applyFill="1" applyBorder="1" applyAlignment="1">
      <alignment horizontal="center" textRotation="90"/>
    </xf>
    <xf numFmtId="0" fontId="5" fillId="3" borderId="18" xfId="1" applyFont="1" applyFill="1" applyBorder="1" applyAlignment="1">
      <alignment horizontal="center" textRotation="90" wrapText="1"/>
    </xf>
    <xf numFmtId="0" fontId="5" fillId="2" borderId="19" xfId="1" applyFont="1" applyFill="1" applyBorder="1" applyAlignment="1">
      <alignment horizontal="center" textRotation="90" wrapText="1"/>
    </xf>
    <xf numFmtId="0" fontId="5" fillId="2" borderId="20" xfId="1" applyFont="1" applyFill="1" applyBorder="1" applyAlignment="1">
      <alignment horizontal="center" textRotation="90" wrapText="1"/>
    </xf>
    <xf numFmtId="0" fontId="1" fillId="2" borderId="0" xfId="1" applyFill="1" applyAlignment="1">
      <alignment horizontal="center" vertical="center"/>
    </xf>
    <xf numFmtId="0" fontId="1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right"/>
    </xf>
    <xf numFmtId="0" fontId="7" fillId="0" borderId="27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left"/>
    </xf>
    <xf numFmtId="0" fontId="7" fillId="0" borderId="28" xfId="2" applyFont="1" applyFill="1" applyBorder="1" applyAlignment="1">
      <alignment horizontal="center"/>
    </xf>
    <xf numFmtId="0" fontId="8" fillId="0" borderId="29" xfId="1" applyFont="1" applyFill="1" applyBorder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1" fontId="7" fillId="0" borderId="27" xfId="1" applyNumberFormat="1" applyFont="1" applyFill="1" applyBorder="1" applyAlignment="1">
      <alignment horizontal="center"/>
    </xf>
    <xf numFmtId="1" fontId="7" fillId="0" borderId="28" xfId="1" applyNumberFormat="1" applyFont="1" applyFill="1" applyBorder="1" applyAlignment="1">
      <alignment horizontal="center"/>
    </xf>
    <xf numFmtId="1" fontId="7" fillId="3" borderId="30" xfId="1" applyNumberFormat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1" fontId="9" fillId="2" borderId="27" xfId="1" applyNumberFormat="1" applyFont="1" applyFill="1" applyBorder="1" applyAlignment="1">
      <alignment horizontal="center"/>
    </xf>
    <xf numFmtId="1" fontId="9" fillId="2" borderId="30" xfId="1" applyNumberFormat="1" applyFont="1" applyFill="1" applyBorder="1" applyAlignment="1">
      <alignment horizontal="center"/>
    </xf>
    <xf numFmtId="1" fontId="9" fillId="2" borderId="31" xfId="1" applyNumberFormat="1" applyFont="1" applyFill="1" applyBorder="1" applyAlignment="1">
      <alignment horizontal="center"/>
    </xf>
    <xf numFmtId="1" fontId="9" fillId="3" borderId="28" xfId="1" applyNumberFormat="1" applyFont="1" applyFill="1" applyBorder="1" applyAlignment="1">
      <alignment horizontal="center"/>
    </xf>
    <xf numFmtId="1" fontId="9" fillId="0" borderId="31" xfId="1" applyNumberFormat="1" applyFont="1" applyFill="1" applyBorder="1" applyAlignment="1">
      <alignment horizontal="center"/>
    </xf>
    <xf numFmtId="1" fontId="1" fillId="2" borderId="0" xfId="1" applyNumberFormat="1" applyFill="1" applyAlignment="1">
      <alignment horizontal="right"/>
    </xf>
    <xf numFmtId="0" fontId="9" fillId="0" borderId="29" xfId="1" applyFont="1" applyFill="1" applyBorder="1"/>
    <xf numFmtId="0" fontId="7" fillId="0" borderId="31" xfId="1" applyFont="1" applyFill="1" applyBorder="1" applyAlignment="1">
      <alignment horizontal="center" vertical="center" shrinkToFit="1"/>
    </xf>
    <xf numFmtId="0" fontId="9" fillId="0" borderId="30" xfId="1" applyFont="1" applyFill="1" applyBorder="1"/>
    <xf numFmtId="0" fontId="9" fillId="0" borderId="30" xfId="1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1" fontId="7" fillId="0" borderId="30" xfId="1" applyNumberFormat="1" applyFont="1" applyFill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9" xfId="1" applyFont="1" applyBorder="1"/>
    <xf numFmtId="0" fontId="9" fillId="0" borderId="28" xfId="1" applyFont="1" applyFill="1" applyBorder="1"/>
    <xf numFmtId="1" fontId="3" fillId="2" borderId="27" xfId="1" applyNumberFormat="1" applyFont="1" applyFill="1" applyBorder="1" applyAlignment="1">
      <alignment horizontal="center"/>
    </xf>
    <xf numFmtId="1" fontId="3" fillId="2" borderId="28" xfId="1" applyNumberFormat="1" applyFont="1" applyFill="1" applyBorder="1" applyAlignment="1">
      <alignment horizontal="center"/>
    </xf>
    <xf numFmtId="1" fontId="3" fillId="3" borderId="30" xfId="1" applyNumberFormat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1" fontId="8" fillId="2" borderId="27" xfId="1" applyNumberFormat="1" applyFont="1" applyFill="1" applyBorder="1" applyAlignment="1">
      <alignment horizontal="center"/>
    </xf>
    <xf numFmtId="1" fontId="8" fillId="2" borderId="30" xfId="1" applyNumberFormat="1" applyFont="1" applyFill="1" applyBorder="1" applyAlignment="1">
      <alignment horizontal="center"/>
    </xf>
    <xf numFmtId="1" fontId="3" fillId="2" borderId="31" xfId="1" applyNumberFormat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1" fontId="3" fillId="2" borderId="30" xfId="1" applyNumberFormat="1" applyFont="1" applyFill="1" applyBorder="1" applyAlignment="1">
      <alignment horizontal="center"/>
    </xf>
    <xf numFmtId="0" fontId="3" fillId="3" borderId="36" xfId="1" applyFont="1" applyFill="1" applyBorder="1" applyAlignment="1">
      <alignment horizontal="center"/>
    </xf>
    <xf numFmtId="0" fontId="3" fillId="3" borderId="37" xfId="1" applyFont="1" applyFill="1" applyBorder="1" applyAlignment="1">
      <alignment horizontal="center"/>
    </xf>
    <xf numFmtId="1" fontId="3" fillId="3" borderId="38" xfId="1" applyNumberFormat="1" applyFont="1" applyFill="1" applyBorder="1" applyAlignment="1">
      <alignment horizontal="center"/>
    </xf>
    <xf numFmtId="0" fontId="3" fillId="3" borderId="39" xfId="1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"/>
    </xf>
    <xf numFmtId="1" fontId="3" fillId="3" borderId="37" xfId="1" applyNumberFormat="1" applyFont="1" applyFill="1" applyBorder="1" applyAlignment="1">
      <alignment horizontal="center"/>
    </xf>
    <xf numFmtId="1" fontId="3" fillId="3" borderId="39" xfId="1" applyNumberFormat="1" applyFont="1" applyFill="1" applyBorder="1" applyAlignment="1">
      <alignment horizontal="center"/>
    </xf>
    <xf numFmtId="1" fontId="4" fillId="2" borderId="37" xfId="1" applyNumberFormat="1" applyFont="1" applyFill="1" applyBorder="1"/>
    <xf numFmtId="1" fontId="4" fillId="2" borderId="38" xfId="1" applyNumberFormat="1" applyFont="1" applyFill="1" applyBorder="1"/>
    <xf numFmtId="0" fontId="8" fillId="0" borderId="30" xfId="1" applyFont="1" applyFill="1" applyBorder="1"/>
    <xf numFmtId="0" fontId="8" fillId="0" borderId="30" xfId="1" applyFont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10" fillId="0" borderId="28" xfId="2" applyFont="1" applyFill="1" applyBorder="1" applyAlignment="1">
      <alignment horizontal="left"/>
    </xf>
    <xf numFmtId="0" fontId="8" fillId="5" borderId="30" xfId="1" applyFont="1" applyFill="1" applyBorder="1"/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3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9" fillId="3" borderId="39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right"/>
    </xf>
    <xf numFmtId="0" fontId="4" fillId="2" borderId="30" xfId="1" applyFont="1" applyFill="1" applyBorder="1" applyAlignment="1">
      <alignment horizontal="right"/>
    </xf>
    <xf numFmtId="1" fontId="9" fillId="3" borderId="30" xfId="1" applyNumberFormat="1" applyFont="1" applyFill="1" applyBorder="1" applyAlignment="1">
      <alignment horizontal="center"/>
    </xf>
    <xf numFmtId="1" fontId="9" fillId="0" borderId="31" xfId="1" applyNumberFormat="1" applyFont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3" borderId="45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/>
    </xf>
    <xf numFmtId="0" fontId="3" fillId="3" borderId="47" xfId="1" applyFont="1" applyFill="1" applyBorder="1" applyAlignment="1">
      <alignment horizontal="center"/>
    </xf>
    <xf numFmtId="0" fontId="9" fillId="3" borderId="48" xfId="1" applyFont="1" applyFill="1" applyBorder="1" applyAlignment="1">
      <alignment horizontal="center"/>
    </xf>
    <xf numFmtId="1" fontId="3" fillId="3" borderId="47" xfId="1" applyNumberFormat="1" applyFont="1" applyFill="1" applyBorder="1" applyAlignment="1">
      <alignment horizontal="center"/>
    </xf>
    <xf numFmtId="0" fontId="9" fillId="3" borderId="45" xfId="1" applyFont="1" applyFill="1" applyBorder="1" applyAlignment="1">
      <alignment horizontal="center"/>
    </xf>
    <xf numFmtId="0" fontId="9" fillId="3" borderId="46" xfId="1" applyFont="1" applyFill="1" applyBorder="1" applyAlignment="1">
      <alignment horizontal="center"/>
    </xf>
    <xf numFmtId="0" fontId="9" fillId="3" borderId="47" xfId="1" applyFont="1" applyFill="1" applyBorder="1" applyAlignment="1">
      <alignment horizontal="center"/>
    </xf>
    <xf numFmtId="1" fontId="3" fillId="3" borderId="46" xfId="1" applyNumberFormat="1" applyFont="1" applyFill="1" applyBorder="1" applyAlignment="1">
      <alignment horizontal="center"/>
    </xf>
    <xf numFmtId="0" fontId="3" fillId="3" borderId="48" xfId="1" applyFont="1" applyFill="1" applyBorder="1" applyAlignment="1">
      <alignment horizontal="center"/>
    </xf>
    <xf numFmtId="0" fontId="4" fillId="2" borderId="49" xfId="1" applyFont="1" applyFill="1" applyBorder="1" applyAlignment="1">
      <alignment horizontal="center"/>
    </xf>
    <xf numFmtId="0" fontId="4" fillId="2" borderId="50" xfId="1" applyFont="1" applyFill="1" applyBorder="1" applyAlignment="1">
      <alignment horizontal="center"/>
    </xf>
    <xf numFmtId="0" fontId="4" fillId="2" borderId="50" xfId="1" applyFont="1" applyFill="1" applyBorder="1" applyAlignment="1">
      <alignment horizontal="right"/>
    </xf>
    <xf numFmtId="1" fontId="9" fillId="0" borderId="27" xfId="1" applyNumberFormat="1" applyFont="1" applyFill="1" applyBorder="1" applyAlignment="1">
      <alignment horizontal="center"/>
    </xf>
    <xf numFmtId="1" fontId="9" fillId="0" borderId="28" xfId="1" applyNumberFormat="1" applyFont="1" applyFill="1" applyBorder="1" applyAlignment="1">
      <alignment horizontal="center"/>
    </xf>
    <xf numFmtId="1" fontId="9" fillId="0" borderId="30" xfId="1" applyNumberFormat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1" fontId="8" fillId="2" borderId="17" xfId="1" applyNumberFormat="1" applyFont="1" applyFill="1" applyBorder="1" applyAlignment="1">
      <alignment horizontal="center"/>
    </xf>
    <xf numFmtId="1" fontId="8" fillId="2" borderId="20" xfId="1" applyNumberFormat="1" applyFont="1" applyFill="1" applyBorder="1" applyAlignment="1">
      <alignment horizontal="center"/>
    </xf>
    <xf numFmtId="1" fontId="3" fillId="2" borderId="20" xfId="1" applyNumberFormat="1" applyFont="1" applyFill="1" applyBorder="1" applyAlignment="1">
      <alignment horizontal="center"/>
    </xf>
    <xf numFmtId="1" fontId="3" fillId="3" borderId="18" xfId="1" applyNumberFormat="1" applyFont="1" applyFill="1" applyBorder="1" applyAlignment="1">
      <alignment horizontal="center"/>
    </xf>
    <xf numFmtId="1" fontId="3" fillId="2" borderId="18" xfId="1" applyNumberFormat="1" applyFont="1" applyFill="1" applyBorder="1" applyAlignment="1">
      <alignment horizontal="center"/>
    </xf>
    <xf numFmtId="1" fontId="3" fillId="2" borderId="19" xfId="1" applyNumberFormat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1" fontId="3" fillId="3" borderId="19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1" fontId="1" fillId="2" borderId="12" xfId="1" applyNumberFormat="1" applyFont="1" applyFill="1" applyBorder="1"/>
    <xf numFmtId="1" fontId="1" fillId="2" borderId="0" xfId="1" applyNumberFormat="1" applyFill="1"/>
    <xf numFmtId="0" fontId="3" fillId="0" borderId="30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1" fontId="9" fillId="2" borderId="28" xfId="1" applyNumberFormat="1" applyFont="1" applyFill="1" applyBorder="1" applyAlignment="1">
      <alignment horizontal="center"/>
    </xf>
    <xf numFmtId="1" fontId="9" fillId="2" borderId="56" xfId="1" applyNumberFormat="1" applyFont="1" applyFill="1" applyBorder="1" applyAlignment="1">
      <alignment horizontal="center"/>
    </xf>
    <xf numFmtId="1" fontId="9" fillId="0" borderId="57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" fillId="0" borderId="0" xfId="1" applyFill="1"/>
    <xf numFmtId="0" fontId="8" fillId="0" borderId="30" xfId="1" applyFont="1" applyFill="1" applyBorder="1" applyAlignment="1">
      <alignment horizontal="center"/>
    </xf>
    <xf numFmtId="0" fontId="8" fillId="0" borderId="58" xfId="1" applyFont="1" applyFill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1" fontId="9" fillId="2" borderId="36" xfId="1" applyNumberFormat="1" applyFont="1" applyFill="1" applyBorder="1" applyAlignment="1">
      <alignment horizontal="center"/>
    </xf>
    <xf numFmtId="1" fontId="9" fillId="2" borderId="37" xfId="1" applyNumberFormat="1" applyFont="1" applyFill="1" applyBorder="1" applyAlignment="1">
      <alignment horizontal="center"/>
    </xf>
    <xf numFmtId="1" fontId="9" fillId="3" borderId="38" xfId="1" applyNumberFormat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0" fontId="11" fillId="2" borderId="50" xfId="1" applyFont="1" applyFill="1" applyBorder="1" applyAlignment="1">
      <alignment horizontal="center"/>
    </xf>
    <xf numFmtId="0" fontId="9" fillId="3" borderId="50" xfId="1" applyFont="1" applyFill="1" applyBorder="1" applyAlignment="1">
      <alignment horizontal="center"/>
    </xf>
    <xf numFmtId="0" fontId="9" fillId="2" borderId="62" xfId="1" applyFont="1" applyFill="1" applyBorder="1" applyAlignment="1">
      <alignment horizontal="center"/>
    </xf>
    <xf numFmtId="0" fontId="11" fillId="2" borderId="63" xfId="1" applyFont="1" applyFill="1" applyBorder="1" applyAlignment="1">
      <alignment horizontal="center"/>
    </xf>
    <xf numFmtId="0" fontId="11" fillId="2" borderId="49" xfId="1" applyFont="1" applyFill="1" applyBorder="1" applyAlignment="1">
      <alignment horizontal="center"/>
    </xf>
    <xf numFmtId="1" fontId="11" fillId="2" borderId="63" xfId="1" applyNumberFormat="1" applyFont="1" applyFill="1" applyBorder="1" applyAlignment="1">
      <alignment horizontal="center"/>
    </xf>
    <xf numFmtId="1" fontId="11" fillId="2" borderId="49" xfId="1" applyNumberFormat="1" applyFont="1" applyFill="1" applyBorder="1" applyAlignment="1">
      <alignment horizontal="center"/>
    </xf>
    <xf numFmtId="1" fontId="11" fillId="3" borderId="50" xfId="1" applyNumberFormat="1" applyFont="1" applyFill="1" applyBorder="1" applyAlignment="1">
      <alignment horizontal="center"/>
    </xf>
    <xf numFmtId="1" fontId="11" fillId="2" borderId="50" xfId="1" applyNumberFormat="1" applyFont="1" applyFill="1" applyBorder="1" applyAlignment="1">
      <alignment horizontal="center"/>
    </xf>
    <xf numFmtId="0" fontId="11" fillId="2" borderId="64" xfId="1" applyFont="1" applyFill="1" applyBorder="1" applyAlignment="1">
      <alignment horizontal="center"/>
    </xf>
    <xf numFmtId="1" fontId="8" fillId="3" borderId="67" xfId="1" applyNumberFormat="1" applyFont="1" applyFill="1" applyBorder="1" applyAlignment="1">
      <alignment horizontal="center"/>
    </xf>
    <xf numFmtId="0" fontId="8" fillId="2" borderId="70" xfId="1" applyFont="1" applyFill="1" applyBorder="1" applyAlignment="1">
      <alignment horizontal="center"/>
    </xf>
    <xf numFmtId="0" fontId="3" fillId="2" borderId="70" xfId="1" applyFont="1" applyFill="1" applyBorder="1" applyAlignment="1">
      <alignment horizontal="center"/>
    </xf>
    <xf numFmtId="1" fontId="8" fillId="2" borderId="66" xfId="1" applyNumberFormat="1" applyFont="1" applyFill="1" applyBorder="1" applyAlignment="1">
      <alignment horizontal="center"/>
    </xf>
    <xf numFmtId="1" fontId="8" fillId="2" borderId="69" xfId="1" applyNumberFormat="1" applyFont="1" applyFill="1" applyBorder="1" applyAlignment="1">
      <alignment horizontal="center"/>
    </xf>
    <xf numFmtId="1" fontId="3" fillId="2" borderId="69" xfId="1" applyNumberFormat="1" applyFont="1" applyFill="1" applyBorder="1" applyAlignment="1">
      <alignment horizontal="center"/>
    </xf>
    <xf numFmtId="1" fontId="3" fillId="3" borderId="70" xfId="1" applyNumberFormat="1" applyFont="1" applyFill="1" applyBorder="1" applyAlignment="1">
      <alignment horizontal="center"/>
    </xf>
    <xf numFmtId="1" fontId="9" fillId="2" borderId="72" xfId="1" applyNumberFormat="1" applyFont="1" applyFill="1" applyBorder="1" applyAlignment="1">
      <alignment horizontal="center"/>
    </xf>
    <xf numFmtId="1" fontId="3" fillId="2" borderId="73" xfId="1" applyNumberFormat="1" applyFont="1" applyFill="1" applyBorder="1" applyAlignment="1">
      <alignment horizontal="center"/>
    </xf>
    <xf numFmtId="0" fontId="8" fillId="3" borderId="56" xfId="1" applyFont="1" applyFill="1" applyBorder="1" applyAlignment="1">
      <alignment horizontal="center"/>
    </xf>
    <xf numFmtId="0" fontId="8" fillId="2" borderId="77" xfId="1" applyFont="1" applyFill="1" applyBorder="1" applyAlignment="1">
      <alignment horizontal="center"/>
    </xf>
    <xf numFmtId="0" fontId="3" fillId="2" borderId="77" xfId="1" applyFont="1" applyFill="1" applyBorder="1" applyAlignment="1">
      <alignment horizontal="center"/>
    </xf>
    <xf numFmtId="0" fontId="8" fillId="2" borderId="74" xfId="1" applyFont="1" applyFill="1" applyBorder="1" applyAlignment="1">
      <alignment horizontal="center"/>
    </xf>
    <xf numFmtId="0" fontId="8" fillId="2" borderId="76" xfId="1" applyFont="1" applyFill="1" applyBorder="1" applyAlignment="1">
      <alignment horizontal="center"/>
    </xf>
    <xf numFmtId="0" fontId="3" fillId="2" borderId="76" xfId="1" applyFont="1" applyFill="1" applyBorder="1" applyAlignment="1">
      <alignment horizontal="center"/>
    </xf>
    <xf numFmtId="0" fontId="3" fillId="3" borderId="77" xfId="1" applyFont="1" applyFill="1" applyBorder="1" applyAlignment="1">
      <alignment horizontal="center"/>
    </xf>
    <xf numFmtId="1" fontId="9" fillId="2" borderId="76" xfId="1" applyNumberFormat="1" applyFont="1" applyFill="1" applyBorder="1" applyAlignment="1">
      <alignment horizontal="center"/>
    </xf>
    <xf numFmtId="1" fontId="3" fillId="2" borderId="57" xfId="1" applyNumberFormat="1" applyFont="1" applyFill="1" applyBorder="1" applyAlignment="1">
      <alignment horizontal="center"/>
    </xf>
    <xf numFmtId="1" fontId="12" fillId="3" borderId="18" xfId="1" applyNumberFormat="1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/>
    </xf>
    <xf numFmtId="1" fontId="13" fillId="2" borderId="17" xfId="1" applyNumberFormat="1" applyFont="1" applyFill="1" applyBorder="1" applyAlignment="1">
      <alignment horizontal="center"/>
    </xf>
    <xf numFmtId="1" fontId="13" fillId="2" borderId="20" xfId="1" applyNumberFormat="1" applyFont="1" applyFill="1" applyBorder="1" applyAlignment="1">
      <alignment horizontal="center"/>
    </xf>
    <xf numFmtId="1" fontId="12" fillId="2" borderId="20" xfId="1" applyNumberFormat="1" applyFont="1" applyFill="1" applyBorder="1" applyAlignment="1">
      <alignment horizontal="center"/>
    </xf>
    <xf numFmtId="1" fontId="12" fillId="3" borderId="19" xfId="1" applyNumberFormat="1" applyFont="1" applyFill="1" applyBorder="1" applyAlignment="1">
      <alignment horizontal="center"/>
    </xf>
    <xf numFmtId="1" fontId="12" fillId="2" borderId="79" xfId="1" applyNumberFormat="1" applyFont="1" applyFill="1" applyBorder="1" applyAlignment="1">
      <alignment horizontal="center"/>
    </xf>
    <xf numFmtId="0" fontId="3" fillId="3" borderId="81" xfId="1" applyFont="1" applyFill="1" applyBorder="1" applyAlignment="1">
      <alignment horizontal="center"/>
    </xf>
    <xf numFmtId="0" fontId="3" fillId="2" borderId="84" xfId="1" applyFont="1" applyFill="1" applyBorder="1" applyAlignment="1">
      <alignment horizontal="center"/>
    </xf>
    <xf numFmtId="0" fontId="8" fillId="2" borderId="80" xfId="1" applyFont="1" applyFill="1" applyBorder="1" applyAlignment="1">
      <alignment horizontal="center"/>
    </xf>
    <xf numFmtId="0" fontId="8" fillId="2" borderId="83" xfId="1" applyFont="1" applyFill="1" applyBorder="1" applyAlignment="1">
      <alignment horizontal="center"/>
    </xf>
    <xf numFmtId="0" fontId="3" fillId="2" borderId="83" xfId="1" applyFont="1" applyFill="1" applyBorder="1" applyAlignment="1">
      <alignment horizontal="center"/>
    </xf>
    <xf numFmtId="0" fontId="3" fillId="3" borderId="84" xfId="1" applyFont="1" applyFill="1" applyBorder="1" applyAlignment="1">
      <alignment horizontal="center"/>
    </xf>
    <xf numFmtId="1" fontId="11" fillId="2" borderId="83" xfId="1" applyNumberFormat="1" applyFont="1" applyFill="1" applyBorder="1" applyAlignment="1">
      <alignment horizontal="center"/>
    </xf>
    <xf numFmtId="1" fontId="11" fillId="2" borderId="86" xfId="1" applyNumberFormat="1" applyFont="1" applyFill="1" applyBorder="1" applyAlignment="1">
      <alignment horizontal="center"/>
    </xf>
    <xf numFmtId="1" fontId="8" fillId="2" borderId="28" xfId="1" applyNumberFormat="1" applyFont="1" applyFill="1" applyBorder="1" applyAlignment="1">
      <alignment horizontal="center"/>
    </xf>
    <xf numFmtId="1" fontId="11" fillId="2" borderId="28" xfId="1" applyNumberFormat="1" applyFont="1" applyFill="1" applyBorder="1" applyAlignment="1">
      <alignment horizontal="center"/>
    </xf>
    <xf numFmtId="1" fontId="3" fillId="3" borderId="31" xfId="1" applyNumberFormat="1" applyFont="1" applyFill="1" applyBorder="1" applyAlignment="1">
      <alignment horizontal="center"/>
    </xf>
    <xf numFmtId="1" fontId="11" fillId="2" borderId="87" xfId="1" applyNumberFormat="1" applyFont="1" applyFill="1" applyBorder="1" applyAlignment="1">
      <alignment horizontal="center"/>
    </xf>
    <xf numFmtId="1" fontId="3" fillId="2" borderId="39" xfId="1" applyNumberFormat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1" fontId="8" fillId="2" borderId="36" xfId="1" applyNumberFormat="1" applyFont="1" applyFill="1" applyBorder="1" applyAlignment="1">
      <alignment horizontal="center"/>
    </xf>
    <xf numFmtId="1" fontId="8" fillId="2" borderId="37" xfId="1" applyNumberFormat="1" applyFont="1" applyFill="1" applyBorder="1" applyAlignment="1">
      <alignment horizontal="center"/>
    </xf>
    <xf numFmtId="1" fontId="3" fillId="2" borderId="37" xfId="1" applyNumberFormat="1" applyFont="1" applyFill="1" applyBorder="1" applyAlignment="1">
      <alignment horizontal="center"/>
    </xf>
    <xf numFmtId="1" fontId="11" fillId="2" borderId="88" xfId="1" applyNumberFormat="1" applyFont="1" applyFill="1" applyBorder="1" applyAlignment="1">
      <alignment horizontal="center"/>
    </xf>
    <xf numFmtId="1" fontId="11" fillId="2" borderId="89" xfId="1" applyNumberFormat="1" applyFont="1" applyFill="1" applyBorder="1" applyAlignment="1">
      <alignment horizontal="center"/>
    </xf>
    <xf numFmtId="0" fontId="14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4" fillId="0" borderId="0" xfId="1" applyFont="1" applyBorder="1"/>
    <xf numFmtId="0" fontId="9" fillId="0" borderId="0" xfId="1" applyFont="1" applyBorder="1" applyAlignment="1">
      <alignment horizontal="center"/>
    </xf>
    <xf numFmtId="0" fontId="1" fillId="0" borderId="0" xfId="1" applyFill="1" applyBorder="1"/>
    <xf numFmtId="0" fontId="16" fillId="0" borderId="0" xfId="1" applyFont="1" applyFill="1" applyBorder="1"/>
    <xf numFmtId="0" fontId="1" fillId="0" borderId="0" xfId="1" applyBorder="1"/>
    <xf numFmtId="0" fontId="16" fillId="0" borderId="0" xfId="1" applyFont="1" applyBorder="1"/>
    <xf numFmtId="0" fontId="3" fillId="0" borderId="0" xfId="1" applyFont="1" applyBorder="1" applyAlignment="1">
      <alignment horizontal="center"/>
    </xf>
    <xf numFmtId="0" fontId="17" fillId="0" borderId="0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7" fillId="5" borderId="28" xfId="2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justify" vertical="center"/>
    </xf>
    <xf numFmtId="0" fontId="15" fillId="0" borderId="0" xfId="1" applyFont="1" applyBorder="1"/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90" xfId="1" applyFill="1" applyBorder="1" applyAlignment="1">
      <alignment horizontal="center" vertical="center"/>
    </xf>
    <xf numFmtId="0" fontId="17" fillId="0" borderId="0" xfId="1" applyFont="1" applyBorder="1" applyAlignment="1">
      <alignment wrapText="1"/>
    </xf>
    <xf numFmtId="0" fontId="4" fillId="2" borderId="27" xfId="1" applyFont="1" applyFill="1" applyBorder="1" applyAlignment="1">
      <alignment horizontal="left"/>
    </xf>
    <xf numFmtId="0" fontId="4" fillId="2" borderId="30" xfId="1" applyFont="1" applyFill="1" applyBorder="1" applyAlignment="1">
      <alignment horizontal="left"/>
    </xf>
    <xf numFmtId="0" fontId="3" fillId="2" borderId="33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left"/>
    </xf>
    <xf numFmtId="0" fontId="4" fillId="2" borderId="38" xfId="1" applyFont="1" applyFill="1" applyBorder="1" applyAlignment="1">
      <alignment horizontal="left"/>
    </xf>
    <xf numFmtId="1" fontId="3" fillId="2" borderId="35" xfId="1" applyNumberFormat="1" applyFont="1" applyFill="1" applyBorder="1" applyAlignment="1">
      <alignment horizontal="center"/>
    </xf>
    <xf numFmtId="1" fontId="3" fillId="2" borderId="37" xfId="1" applyNumberFormat="1" applyFont="1" applyFill="1" applyBorder="1" applyAlignment="1">
      <alignment horizontal="center"/>
    </xf>
    <xf numFmtId="1" fontId="3" fillId="2" borderId="59" xfId="1" applyNumberFormat="1" applyFont="1" applyFill="1" applyBorder="1" applyAlignment="1">
      <alignment horizontal="center"/>
    </xf>
    <xf numFmtId="0" fontId="4" fillId="2" borderId="80" xfId="1" applyFont="1" applyFill="1" applyBorder="1" applyAlignment="1">
      <alignment horizontal="left"/>
    </xf>
    <xf numFmtId="0" fontId="4" fillId="2" borderId="81" xfId="1" applyFont="1" applyFill="1" applyBorder="1" applyAlignment="1">
      <alignment horizontal="left"/>
    </xf>
    <xf numFmtId="0" fontId="3" fillId="2" borderId="82" xfId="1" applyFont="1" applyFill="1" applyBorder="1" applyAlignment="1">
      <alignment horizontal="center"/>
    </xf>
    <xf numFmtId="0" fontId="3" fillId="2" borderId="83" xfId="1" applyFont="1" applyFill="1" applyBorder="1" applyAlignment="1">
      <alignment horizontal="center"/>
    </xf>
    <xf numFmtId="0" fontId="3" fillId="2" borderId="85" xfId="1" applyFont="1" applyFill="1" applyBorder="1" applyAlignment="1">
      <alignment horizontal="center"/>
    </xf>
    <xf numFmtId="0" fontId="4" fillId="2" borderId="74" xfId="1" applyFont="1" applyFill="1" applyBorder="1" applyAlignment="1">
      <alignment horizontal="left"/>
    </xf>
    <xf numFmtId="0" fontId="4" fillId="2" borderId="56" xfId="1" applyFont="1" applyFill="1" applyBorder="1" applyAlignment="1">
      <alignment horizontal="left"/>
    </xf>
    <xf numFmtId="0" fontId="8" fillId="2" borderId="75" xfId="1" applyFont="1" applyFill="1" applyBorder="1" applyAlignment="1">
      <alignment horizontal="center"/>
    </xf>
    <xf numFmtId="0" fontId="8" fillId="2" borderId="76" xfId="1" applyFont="1" applyFill="1" applyBorder="1" applyAlignment="1">
      <alignment horizontal="center"/>
    </xf>
    <xf numFmtId="0" fontId="8" fillId="2" borderId="78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left"/>
    </xf>
    <xf numFmtId="0" fontId="12" fillId="2" borderId="18" xfId="1" applyFont="1" applyFill="1" applyBorder="1" applyAlignment="1">
      <alignment horizontal="left"/>
    </xf>
    <xf numFmtId="1" fontId="12" fillId="2" borderId="4" xfId="1" applyNumberFormat="1" applyFont="1" applyFill="1" applyBorder="1" applyAlignment="1">
      <alignment horizontal="center"/>
    </xf>
    <xf numFmtId="1" fontId="12" fillId="2" borderId="20" xfId="1" applyNumberFormat="1" applyFont="1" applyFill="1" applyBorder="1" applyAlignment="1">
      <alignment horizontal="center"/>
    </xf>
    <xf numFmtId="1" fontId="12" fillId="2" borderId="3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4" fillId="2" borderId="66" xfId="1" applyFont="1" applyFill="1" applyBorder="1" applyAlignment="1">
      <alignment horizontal="left"/>
    </xf>
    <xf numFmtId="0" fontId="4" fillId="2" borderId="67" xfId="1" applyFont="1" applyFill="1" applyBorder="1" applyAlignment="1">
      <alignment horizontal="left"/>
    </xf>
    <xf numFmtId="1" fontId="8" fillId="2" borderId="68" xfId="1" applyNumberFormat="1" applyFont="1" applyFill="1" applyBorder="1" applyAlignment="1">
      <alignment horizontal="center"/>
    </xf>
    <xf numFmtId="1" fontId="8" fillId="2" borderId="69" xfId="1" applyNumberFormat="1" applyFont="1" applyFill="1" applyBorder="1" applyAlignment="1">
      <alignment horizontal="center"/>
    </xf>
    <xf numFmtId="1" fontId="8" fillId="2" borderId="71" xfId="1" applyNumberFormat="1" applyFont="1" applyFill="1" applyBorder="1" applyAlignment="1">
      <alignment horizontal="center"/>
    </xf>
    <xf numFmtId="0" fontId="4" fillId="2" borderId="60" xfId="1" applyFont="1" applyFill="1" applyBorder="1" applyAlignment="1">
      <alignment horizontal="left"/>
    </xf>
    <xf numFmtId="0" fontId="4" fillId="2" borderId="61" xfId="1" applyFont="1" applyFill="1" applyBorder="1" applyAlignment="1">
      <alignment horizontal="left"/>
    </xf>
    <xf numFmtId="0" fontId="4" fillId="2" borderId="49" xfId="1" applyFont="1" applyFill="1" applyBorder="1" applyAlignment="1">
      <alignment horizontal="left"/>
    </xf>
    <xf numFmtId="0" fontId="4" fillId="4" borderId="24" xfId="1" applyFont="1" applyFill="1" applyBorder="1" applyAlignment="1">
      <alignment horizontal="center"/>
    </xf>
    <xf numFmtId="0" fontId="4" fillId="4" borderId="25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4" borderId="26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left"/>
    </xf>
    <xf numFmtId="0" fontId="4" fillId="2" borderId="33" xfId="1" applyFont="1" applyFill="1" applyBorder="1" applyAlignment="1">
      <alignment horizontal="left"/>
    </xf>
    <xf numFmtId="0" fontId="4" fillId="2" borderId="40" xfId="1" applyFont="1" applyFill="1" applyBorder="1" applyAlignment="1">
      <alignment horizontal="left"/>
    </xf>
    <xf numFmtId="0" fontId="4" fillId="3" borderId="42" xfId="1" applyFont="1" applyFill="1" applyBorder="1" applyAlignment="1">
      <alignment horizontal="left"/>
    </xf>
    <xf numFmtId="0" fontId="4" fillId="3" borderId="43" xfId="1" applyFont="1" applyFill="1" applyBorder="1" applyAlignment="1">
      <alignment horizontal="left"/>
    </xf>
    <xf numFmtId="0" fontId="4" fillId="3" borderId="44" xfId="1" applyFont="1" applyFill="1" applyBorder="1" applyAlignment="1">
      <alignment horizontal="left"/>
    </xf>
    <xf numFmtId="0" fontId="4" fillId="4" borderId="51" xfId="1" applyFont="1" applyFill="1" applyBorder="1" applyAlignment="1">
      <alignment horizontal="center"/>
    </xf>
    <xf numFmtId="0" fontId="4" fillId="4" borderId="52" xfId="1" applyFont="1" applyFill="1" applyBorder="1" applyAlignment="1">
      <alignment horizontal="center"/>
    </xf>
    <xf numFmtId="0" fontId="4" fillId="4" borderId="5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20" xfId="1" applyFont="1" applyFill="1" applyBorder="1" applyAlignment="1">
      <alignment horizontal="left"/>
    </xf>
    <xf numFmtId="1" fontId="3" fillId="2" borderId="54" xfId="1" applyNumberFormat="1" applyFont="1" applyFill="1" applyBorder="1" applyAlignment="1">
      <alignment horizontal="center"/>
    </xf>
    <xf numFmtId="1" fontId="3" fillId="2" borderId="20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left"/>
    </xf>
    <xf numFmtId="0" fontId="3" fillId="3" borderId="20" xfId="1" applyFont="1" applyFill="1" applyBorder="1" applyAlignment="1">
      <alignment horizontal="left"/>
    </xf>
    <xf numFmtId="0" fontId="4" fillId="4" borderId="55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28" xfId="1" applyFont="1" applyFill="1" applyBorder="1" applyAlignment="1">
      <alignment horizontal="left"/>
    </xf>
    <xf numFmtId="0" fontId="11" fillId="0" borderId="29" xfId="1" applyFont="1" applyFill="1" applyBorder="1" applyAlignment="1">
      <alignment horizontal="left"/>
    </xf>
    <xf numFmtId="0" fontId="11" fillId="0" borderId="33" xfId="1" applyFont="1" applyFill="1" applyBorder="1" applyAlignment="1">
      <alignment horizontal="left"/>
    </xf>
    <xf numFmtId="0" fontId="11" fillId="0" borderId="28" xfId="1" applyFont="1" applyFill="1" applyBorder="1" applyAlignment="1">
      <alignment horizontal="left"/>
    </xf>
    <xf numFmtId="0" fontId="9" fillId="0" borderId="59" xfId="1" applyFont="1" applyBorder="1" applyAlignment="1">
      <alignment horizontal="left"/>
    </xf>
    <xf numFmtId="0" fontId="9" fillId="0" borderId="35" xfId="1" applyFont="1" applyBorder="1" applyAlignment="1">
      <alignment horizontal="left"/>
    </xf>
    <xf numFmtId="0" fontId="9" fillId="0" borderId="37" xfId="1" applyFont="1" applyBorder="1" applyAlignment="1">
      <alignment horizontal="left"/>
    </xf>
    <xf numFmtId="0" fontId="4" fillId="3" borderId="34" xfId="1" applyFont="1" applyFill="1" applyBorder="1" applyAlignment="1">
      <alignment horizontal="left"/>
    </xf>
    <xf numFmtId="0" fontId="4" fillId="3" borderId="35" xfId="1" applyFont="1" applyFill="1" applyBorder="1" applyAlignment="1">
      <alignment horizontal="left"/>
    </xf>
    <xf numFmtId="0" fontId="4" fillId="3" borderId="41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center" textRotation="90"/>
    </xf>
    <xf numFmtId="0" fontId="5" fillId="2" borderId="15" xfId="1" applyFont="1" applyFill="1" applyBorder="1" applyAlignment="1">
      <alignment horizontal="center" textRotation="90"/>
    </xf>
    <xf numFmtId="0" fontId="5" fillId="2" borderId="23" xfId="1" applyFont="1" applyFill="1" applyBorder="1" applyAlignment="1">
      <alignment horizontal="center" textRotation="90"/>
    </xf>
    <xf numFmtId="0" fontId="5" fillId="3" borderId="1" xfId="1" applyFont="1" applyFill="1" applyBorder="1" applyAlignment="1">
      <alignment horizontal="center" textRotation="90" wrapText="1"/>
    </xf>
    <xf numFmtId="0" fontId="5" fillId="3" borderId="9" xfId="1" applyFont="1" applyFill="1" applyBorder="1" applyAlignment="1">
      <alignment horizontal="center" textRotation="90" wrapText="1"/>
    </xf>
    <xf numFmtId="0" fontId="5" fillId="3" borderId="11" xfId="1" applyFont="1" applyFill="1" applyBorder="1" applyAlignment="1">
      <alignment horizontal="center" textRotation="90" wrapText="1"/>
    </xf>
    <xf numFmtId="0" fontId="5" fillId="2" borderId="1" xfId="1" applyFont="1" applyFill="1" applyBorder="1" applyAlignment="1">
      <alignment horizontal="center" textRotation="90" wrapText="1"/>
    </xf>
    <xf numFmtId="0" fontId="5" fillId="2" borderId="9" xfId="1" applyFont="1" applyFill="1" applyBorder="1" applyAlignment="1">
      <alignment horizontal="center" textRotation="90" wrapText="1"/>
    </xf>
    <xf numFmtId="0" fontId="5" fillId="2" borderId="11" xfId="1" applyFont="1" applyFill="1" applyBorder="1" applyAlignment="1">
      <alignment horizontal="center" textRotation="90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12" xfId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1" fillId="2" borderId="9" xfId="1" applyFill="1" applyBorder="1" applyAlignment="1">
      <alignment wrapText="1"/>
    </xf>
    <xf numFmtId="0" fontId="1" fillId="2" borderId="11" xfId="1" applyFill="1" applyBorder="1" applyAlignment="1">
      <alignment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1" fillId="2" borderId="10" xfId="1" applyFill="1" applyBorder="1" applyAlignment="1">
      <alignment wrapText="1"/>
    </xf>
    <xf numFmtId="0" fontId="1" fillId="2" borderId="16" xfId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textRotation="90"/>
    </xf>
    <xf numFmtId="0" fontId="1" fillId="2" borderId="9" xfId="1" applyFill="1" applyBorder="1" applyAlignment="1"/>
    <xf numFmtId="0" fontId="1" fillId="2" borderId="11" xfId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 textRotation="90"/>
    </xf>
    <xf numFmtId="0" fontId="1" fillId="2" borderId="13" xfId="1" applyFont="1" applyFill="1" applyBorder="1" applyAlignment="1">
      <alignment horizontal="center" textRotation="90"/>
    </xf>
    <xf numFmtId="0" fontId="1" fillId="2" borderId="21" xfId="1" applyFont="1" applyFill="1" applyBorder="1" applyAlignment="1">
      <alignment horizontal="center" textRotation="90"/>
    </xf>
    <xf numFmtId="0" fontId="1" fillId="2" borderId="7" xfId="1" applyFont="1" applyFill="1" applyBorder="1" applyAlignment="1">
      <alignment horizontal="center" textRotation="90"/>
    </xf>
    <xf numFmtId="0" fontId="1" fillId="2" borderId="14" xfId="1" applyFont="1" applyFill="1" applyBorder="1" applyAlignment="1">
      <alignment horizontal="center" textRotation="90"/>
    </xf>
    <xf numFmtId="0" fontId="1" fillId="2" borderId="22" xfId="1" applyFont="1" applyFill="1" applyBorder="1" applyAlignment="1">
      <alignment horizontal="center" textRotation="90"/>
    </xf>
  </cellXfs>
  <cellStyles count="12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Hivatkozás 2" xfId="10"/>
    <cellStyle name="Normál" xfId="0" builtinId="0"/>
    <cellStyle name="Normál 2" xfId="3"/>
    <cellStyle name="Normál 4" xfId="11"/>
    <cellStyle name="Normál_Gyűjtő közös" xfId="2"/>
    <cellStyle name="Normál_H-B TKV MŰSZAKI 3 mell ja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4"/>
  <sheetViews>
    <sheetView tabSelected="1" zoomScale="70" zoomScaleNormal="70" workbookViewId="0">
      <selection activeCell="C21" sqref="C21"/>
    </sheetView>
  </sheetViews>
  <sheetFormatPr defaultRowHeight="15" x14ac:dyDescent="0.2"/>
  <cols>
    <col min="1" max="1" width="9.140625" style="1"/>
    <col min="2" max="2" width="31.5703125" style="1" customWidth="1"/>
    <col min="3" max="3" width="18" style="1" customWidth="1"/>
    <col min="4" max="4" width="81.85546875" style="1" customWidth="1"/>
    <col min="5" max="6" width="6" style="201" customWidth="1"/>
    <col min="7" max="12" width="5.140625" style="201" customWidth="1"/>
    <col min="13" max="14" width="6" style="201" customWidth="1"/>
    <col min="15" max="16" width="5.140625" style="201" customWidth="1"/>
    <col min="17" max="18" width="5.7109375" style="201" customWidth="1"/>
    <col min="19" max="20" width="5.140625" style="201" customWidth="1"/>
    <col min="21" max="24" width="7.5703125" style="201" customWidth="1"/>
    <col min="25" max="26" width="7.5703125" style="201" hidden="1" customWidth="1"/>
    <col min="27" max="29" width="5.7109375" style="1" hidden="1" customWidth="1"/>
    <col min="30" max="34" width="0" style="1" hidden="1" customWidth="1"/>
    <col min="35" max="257" width="9.140625" style="1"/>
    <col min="258" max="258" width="31.5703125" style="1" customWidth="1"/>
    <col min="259" max="259" width="18" style="1" customWidth="1"/>
    <col min="260" max="260" width="81.85546875" style="1" customWidth="1"/>
    <col min="261" max="262" width="6" style="1" customWidth="1"/>
    <col min="263" max="268" width="5.140625" style="1" customWidth="1"/>
    <col min="269" max="270" width="6" style="1" customWidth="1"/>
    <col min="271" max="272" width="5.140625" style="1" customWidth="1"/>
    <col min="273" max="274" width="5.7109375" style="1" customWidth="1"/>
    <col min="275" max="276" width="5.140625" style="1" customWidth="1"/>
    <col min="277" max="280" width="7.5703125" style="1" customWidth="1"/>
    <col min="281" max="290" width="0" style="1" hidden="1" customWidth="1"/>
    <col min="291" max="513" width="9.140625" style="1"/>
    <col min="514" max="514" width="31.5703125" style="1" customWidth="1"/>
    <col min="515" max="515" width="18" style="1" customWidth="1"/>
    <col min="516" max="516" width="81.85546875" style="1" customWidth="1"/>
    <col min="517" max="518" width="6" style="1" customWidth="1"/>
    <col min="519" max="524" width="5.140625" style="1" customWidth="1"/>
    <col min="525" max="526" width="6" style="1" customWidth="1"/>
    <col min="527" max="528" width="5.140625" style="1" customWidth="1"/>
    <col min="529" max="530" width="5.7109375" style="1" customWidth="1"/>
    <col min="531" max="532" width="5.140625" style="1" customWidth="1"/>
    <col min="533" max="536" width="7.5703125" style="1" customWidth="1"/>
    <col min="537" max="546" width="0" style="1" hidden="1" customWidth="1"/>
    <col min="547" max="769" width="9.140625" style="1"/>
    <col min="770" max="770" width="31.5703125" style="1" customWidth="1"/>
    <col min="771" max="771" width="18" style="1" customWidth="1"/>
    <col min="772" max="772" width="81.85546875" style="1" customWidth="1"/>
    <col min="773" max="774" width="6" style="1" customWidth="1"/>
    <col min="775" max="780" width="5.140625" style="1" customWidth="1"/>
    <col min="781" max="782" width="6" style="1" customWidth="1"/>
    <col min="783" max="784" width="5.140625" style="1" customWidth="1"/>
    <col min="785" max="786" width="5.7109375" style="1" customWidth="1"/>
    <col min="787" max="788" width="5.140625" style="1" customWidth="1"/>
    <col min="789" max="792" width="7.5703125" style="1" customWidth="1"/>
    <col min="793" max="802" width="0" style="1" hidden="1" customWidth="1"/>
    <col min="803" max="1025" width="9.140625" style="1"/>
    <col min="1026" max="1026" width="31.5703125" style="1" customWidth="1"/>
    <col min="1027" max="1027" width="18" style="1" customWidth="1"/>
    <col min="1028" max="1028" width="81.85546875" style="1" customWidth="1"/>
    <col min="1029" max="1030" width="6" style="1" customWidth="1"/>
    <col min="1031" max="1036" width="5.140625" style="1" customWidth="1"/>
    <col min="1037" max="1038" width="6" style="1" customWidth="1"/>
    <col min="1039" max="1040" width="5.140625" style="1" customWidth="1"/>
    <col min="1041" max="1042" width="5.7109375" style="1" customWidth="1"/>
    <col min="1043" max="1044" width="5.140625" style="1" customWidth="1"/>
    <col min="1045" max="1048" width="7.5703125" style="1" customWidth="1"/>
    <col min="1049" max="1058" width="0" style="1" hidden="1" customWidth="1"/>
    <col min="1059" max="1281" width="9.140625" style="1"/>
    <col min="1282" max="1282" width="31.5703125" style="1" customWidth="1"/>
    <col min="1283" max="1283" width="18" style="1" customWidth="1"/>
    <col min="1284" max="1284" width="81.85546875" style="1" customWidth="1"/>
    <col min="1285" max="1286" width="6" style="1" customWidth="1"/>
    <col min="1287" max="1292" width="5.140625" style="1" customWidth="1"/>
    <col min="1293" max="1294" width="6" style="1" customWidth="1"/>
    <col min="1295" max="1296" width="5.140625" style="1" customWidth="1"/>
    <col min="1297" max="1298" width="5.7109375" style="1" customWidth="1"/>
    <col min="1299" max="1300" width="5.140625" style="1" customWidth="1"/>
    <col min="1301" max="1304" width="7.5703125" style="1" customWidth="1"/>
    <col min="1305" max="1314" width="0" style="1" hidden="1" customWidth="1"/>
    <col min="1315" max="1537" width="9.140625" style="1"/>
    <col min="1538" max="1538" width="31.5703125" style="1" customWidth="1"/>
    <col min="1539" max="1539" width="18" style="1" customWidth="1"/>
    <col min="1540" max="1540" width="81.85546875" style="1" customWidth="1"/>
    <col min="1541" max="1542" width="6" style="1" customWidth="1"/>
    <col min="1543" max="1548" width="5.140625" style="1" customWidth="1"/>
    <col min="1549" max="1550" width="6" style="1" customWidth="1"/>
    <col min="1551" max="1552" width="5.140625" style="1" customWidth="1"/>
    <col min="1553" max="1554" width="5.7109375" style="1" customWidth="1"/>
    <col min="1555" max="1556" width="5.140625" style="1" customWidth="1"/>
    <col min="1557" max="1560" width="7.5703125" style="1" customWidth="1"/>
    <col min="1561" max="1570" width="0" style="1" hidden="1" customWidth="1"/>
    <col min="1571" max="1793" width="9.140625" style="1"/>
    <col min="1794" max="1794" width="31.5703125" style="1" customWidth="1"/>
    <col min="1795" max="1795" width="18" style="1" customWidth="1"/>
    <col min="1796" max="1796" width="81.85546875" style="1" customWidth="1"/>
    <col min="1797" max="1798" width="6" style="1" customWidth="1"/>
    <col min="1799" max="1804" width="5.140625" style="1" customWidth="1"/>
    <col min="1805" max="1806" width="6" style="1" customWidth="1"/>
    <col min="1807" max="1808" width="5.140625" style="1" customWidth="1"/>
    <col min="1809" max="1810" width="5.7109375" style="1" customWidth="1"/>
    <col min="1811" max="1812" width="5.140625" style="1" customWidth="1"/>
    <col min="1813" max="1816" width="7.5703125" style="1" customWidth="1"/>
    <col min="1817" max="1826" width="0" style="1" hidden="1" customWidth="1"/>
    <col min="1827" max="2049" width="9.140625" style="1"/>
    <col min="2050" max="2050" width="31.5703125" style="1" customWidth="1"/>
    <col min="2051" max="2051" width="18" style="1" customWidth="1"/>
    <col min="2052" max="2052" width="81.85546875" style="1" customWidth="1"/>
    <col min="2053" max="2054" width="6" style="1" customWidth="1"/>
    <col min="2055" max="2060" width="5.140625" style="1" customWidth="1"/>
    <col min="2061" max="2062" width="6" style="1" customWidth="1"/>
    <col min="2063" max="2064" width="5.140625" style="1" customWidth="1"/>
    <col min="2065" max="2066" width="5.7109375" style="1" customWidth="1"/>
    <col min="2067" max="2068" width="5.140625" style="1" customWidth="1"/>
    <col min="2069" max="2072" width="7.5703125" style="1" customWidth="1"/>
    <col min="2073" max="2082" width="0" style="1" hidden="1" customWidth="1"/>
    <col min="2083" max="2305" width="9.140625" style="1"/>
    <col min="2306" max="2306" width="31.5703125" style="1" customWidth="1"/>
    <col min="2307" max="2307" width="18" style="1" customWidth="1"/>
    <col min="2308" max="2308" width="81.85546875" style="1" customWidth="1"/>
    <col min="2309" max="2310" width="6" style="1" customWidth="1"/>
    <col min="2311" max="2316" width="5.140625" style="1" customWidth="1"/>
    <col min="2317" max="2318" width="6" style="1" customWidth="1"/>
    <col min="2319" max="2320" width="5.140625" style="1" customWidth="1"/>
    <col min="2321" max="2322" width="5.7109375" style="1" customWidth="1"/>
    <col min="2323" max="2324" width="5.140625" style="1" customWidth="1"/>
    <col min="2325" max="2328" width="7.5703125" style="1" customWidth="1"/>
    <col min="2329" max="2338" width="0" style="1" hidden="1" customWidth="1"/>
    <col min="2339" max="2561" width="9.140625" style="1"/>
    <col min="2562" max="2562" width="31.5703125" style="1" customWidth="1"/>
    <col min="2563" max="2563" width="18" style="1" customWidth="1"/>
    <col min="2564" max="2564" width="81.85546875" style="1" customWidth="1"/>
    <col min="2565" max="2566" width="6" style="1" customWidth="1"/>
    <col min="2567" max="2572" width="5.140625" style="1" customWidth="1"/>
    <col min="2573" max="2574" width="6" style="1" customWidth="1"/>
    <col min="2575" max="2576" width="5.140625" style="1" customWidth="1"/>
    <col min="2577" max="2578" width="5.7109375" style="1" customWidth="1"/>
    <col min="2579" max="2580" width="5.140625" style="1" customWidth="1"/>
    <col min="2581" max="2584" width="7.5703125" style="1" customWidth="1"/>
    <col min="2585" max="2594" width="0" style="1" hidden="1" customWidth="1"/>
    <col min="2595" max="2817" width="9.140625" style="1"/>
    <col min="2818" max="2818" width="31.5703125" style="1" customWidth="1"/>
    <col min="2819" max="2819" width="18" style="1" customWidth="1"/>
    <col min="2820" max="2820" width="81.85546875" style="1" customWidth="1"/>
    <col min="2821" max="2822" width="6" style="1" customWidth="1"/>
    <col min="2823" max="2828" width="5.140625" style="1" customWidth="1"/>
    <col min="2829" max="2830" width="6" style="1" customWidth="1"/>
    <col min="2831" max="2832" width="5.140625" style="1" customWidth="1"/>
    <col min="2833" max="2834" width="5.7109375" style="1" customWidth="1"/>
    <col min="2835" max="2836" width="5.140625" style="1" customWidth="1"/>
    <col min="2837" max="2840" width="7.5703125" style="1" customWidth="1"/>
    <col min="2841" max="2850" width="0" style="1" hidden="1" customWidth="1"/>
    <col min="2851" max="3073" width="9.140625" style="1"/>
    <col min="3074" max="3074" width="31.5703125" style="1" customWidth="1"/>
    <col min="3075" max="3075" width="18" style="1" customWidth="1"/>
    <col min="3076" max="3076" width="81.85546875" style="1" customWidth="1"/>
    <col min="3077" max="3078" width="6" style="1" customWidth="1"/>
    <col min="3079" max="3084" width="5.140625" style="1" customWidth="1"/>
    <col min="3085" max="3086" width="6" style="1" customWidth="1"/>
    <col min="3087" max="3088" width="5.140625" style="1" customWidth="1"/>
    <col min="3089" max="3090" width="5.7109375" style="1" customWidth="1"/>
    <col min="3091" max="3092" width="5.140625" style="1" customWidth="1"/>
    <col min="3093" max="3096" width="7.5703125" style="1" customWidth="1"/>
    <col min="3097" max="3106" width="0" style="1" hidden="1" customWidth="1"/>
    <col min="3107" max="3329" width="9.140625" style="1"/>
    <col min="3330" max="3330" width="31.5703125" style="1" customWidth="1"/>
    <col min="3331" max="3331" width="18" style="1" customWidth="1"/>
    <col min="3332" max="3332" width="81.85546875" style="1" customWidth="1"/>
    <col min="3333" max="3334" width="6" style="1" customWidth="1"/>
    <col min="3335" max="3340" width="5.140625" style="1" customWidth="1"/>
    <col min="3341" max="3342" width="6" style="1" customWidth="1"/>
    <col min="3343" max="3344" width="5.140625" style="1" customWidth="1"/>
    <col min="3345" max="3346" width="5.7109375" style="1" customWidth="1"/>
    <col min="3347" max="3348" width="5.140625" style="1" customWidth="1"/>
    <col min="3349" max="3352" width="7.5703125" style="1" customWidth="1"/>
    <col min="3353" max="3362" width="0" style="1" hidden="1" customWidth="1"/>
    <col min="3363" max="3585" width="9.140625" style="1"/>
    <col min="3586" max="3586" width="31.5703125" style="1" customWidth="1"/>
    <col min="3587" max="3587" width="18" style="1" customWidth="1"/>
    <col min="3588" max="3588" width="81.85546875" style="1" customWidth="1"/>
    <col min="3589" max="3590" width="6" style="1" customWidth="1"/>
    <col min="3591" max="3596" width="5.140625" style="1" customWidth="1"/>
    <col min="3597" max="3598" width="6" style="1" customWidth="1"/>
    <col min="3599" max="3600" width="5.140625" style="1" customWidth="1"/>
    <col min="3601" max="3602" width="5.7109375" style="1" customWidth="1"/>
    <col min="3603" max="3604" width="5.140625" style="1" customWidth="1"/>
    <col min="3605" max="3608" width="7.5703125" style="1" customWidth="1"/>
    <col min="3609" max="3618" width="0" style="1" hidden="1" customWidth="1"/>
    <col min="3619" max="3841" width="9.140625" style="1"/>
    <col min="3842" max="3842" width="31.5703125" style="1" customWidth="1"/>
    <col min="3843" max="3843" width="18" style="1" customWidth="1"/>
    <col min="3844" max="3844" width="81.85546875" style="1" customWidth="1"/>
    <col min="3845" max="3846" width="6" style="1" customWidth="1"/>
    <col min="3847" max="3852" width="5.140625" style="1" customWidth="1"/>
    <col min="3853" max="3854" width="6" style="1" customWidth="1"/>
    <col min="3855" max="3856" width="5.140625" style="1" customWidth="1"/>
    <col min="3857" max="3858" width="5.7109375" style="1" customWidth="1"/>
    <col min="3859" max="3860" width="5.140625" style="1" customWidth="1"/>
    <col min="3861" max="3864" width="7.5703125" style="1" customWidth="1"/>
    <col min="3865" max="3874" width="0" style="1" hidden="1" customWidth="1"/>
    <col min="3875" max="4097" width="9.140625" style="1"/>
    <col min="4098" max="4098" width="31.5703125" style="1" customWidth="1"/>
    <col min="4099" max="4099" width="18" style="1" customWidth="1"/>
    <col min="4100" max="4100" width="81.85546875" style="1" customWidth="1"/>
    <col min="4101" max="4102" width="6" style="1" customWidth="1"/>
    <col min="4103" max="4108" width="5.140625" style="1" customWidth="1"/>
    <col min="4109" max="4110" width="6" style="1" customWidth="1"/>
    <col min="4111" max="4112" width="5.140625" style="1" customWidth="1"/>
    <col min="4113" max="4114" width="5.7109375" style="1" customWidth="1"/>
    <col min="4115" max="4116" width="5.140625" style="1" customWidth="1"/>
    <col min="4117" max="4120" width="7.5703125" style="1" customWidth="1"/>
    <col min="4121" max="4130" width="0" style="1" hidden="1" customWidth="1"/>
    <col min="4131" max="4353" width="9.140625" style="1"/>
    <col min="4354" max="4354" width="31.5703125" style="1" customWidth="1"/>
    <col min="4355" max="4355" width="18" style="1" customWidth="1"/>
    <col min="4356" max="4356" width="81.85546875" style="1" customWidth="1"/>
    <col min="4357" max="4358" width="6" style="1" customWidth="1"/>
    <col min="4359" max="4364" width="5.140625" style="1" customWidth="1"/>
    <col min="4365" max="4366" width="6" style="1" customWidth="1"/>
    <col min="4367" max="4368" width="5.140625" style="1" customWidth="1"/>
    <col min="4369" max="4370" width="5.7109375" style="1" customWidth="1"/>
    <col min="4371" max="4372" width="5.140625" style="1" customWidth="1"/>
    <col min="4373" max="4376" width="7.5703125" style="1" customWidth="1"/>
    <col min="4377" max="4386" width="0" style="1" hidden="1" customWidth="1"/>
    <col min="4387" max="4609" width="9.140625" style="1"/>
    <col min="4610" max="4610" width="31.5703125" style="1" customWidth="1"/>
    <col min="4611" max="4611" width="18" style="1" customWidth="1"/>
    <col min="4612" max="4612" width="81.85546875" style="1" customWidth="1"/>
    <col min="4613" max="4614" width="6" style="1" customWidth="1"/>
    <col min="4615" max="4620" width="5.140625" style="1" customWidth="1"/>
    <col min="4621" max="4622" width="6" style="1" customWidth="1"/>
    <col min="4623" max="4624" width="5.140625" style="1" customWidth="1"/>
    <col min="4625" max="4626" width="5.7109375" style="1" customWidth="1"/>
    <col min="4627" max="4628" width="5.140625" style="1" customWidth="1"/>
    <col min="4629" max="4632" width="7.5703125" style="1" customWidth="1"/>
    <col min="4633" max="4642" width="0" style="1" hidden="1" customWidth="1"/>
    <col min="4643" max="4865" width="9.140625" style="1"/>
    <col min="4866" max="4866" width="31.5703125" style="1" customWidth="1"/>
    <col min="4867" max="4867" width="18" style="1" customWidth="1"/>
    <col min="4868" max="4868" width="81.85546875" style="1" customWidth="1"/>
    <col min="4869" max="4870" width="6" style="1" customWidth="1"/>
    <col min="4871" max="4876" width="5.140625" style="1" customWidth="1"/>
    <col min="4877" max="4878" width="6" style="1" customWidth="1"/>
    <col min="4879" max="4880" width="5.140625" style="1" customWidth="1"/>
    <col min="4881" max="4882" width="5.7109375" style="1" customWidth="1"/>
    <col min="4883" max="4884" width="5.140625" style="1" customWidth="1"/>
    <col min="4885" max="4888" width="7.5703125" style="1" customWidth="1"/>
    <col min="4889" max="4898" width="0" style="1" hidden="1" customWidth="1"/>
    <col min="4899" max="5121" width="9.140625" style="1"/>
    <col min="5122" max="5122" width="31.5703125" style="1" customWidth="1"/>
    <col min="5123" max="5123" width="18" style="1" customWidth="1"/>
    <col min="5124" max="5124" width="81.85546875" style="1" customWidth="1"/>
    <col min="5125" max="5126" width="6" style="1" customWidth="1"/>
    <col min="5127" max="5132" width="5.140625" style="1" customWidth="1"/>
    <col min="5133" max="5134" width="6" style="1" customWidth="1"/>
    <col min="5135" max="5136" width="5.140625" style="1" customWidth="1"/>
    <col min="5137" max="5138" width="5.7109375" style="1" customWidth="1"/>
    <col min="5139" max="5140" width="5.140625" style="1" customWidth="1"/>
    <col min="5141" max="5144" width="7.5703125" style="1" customWidth="1"/>
    <col min="5145" max="5154" width="0" style="1" hidden="1" customWidth="1"/>
    <col min="5155" max="5377" width="9.140625" style="1"/>
    <col min="5378" max="5378" width="31.5703125" style="1" customWidth="1"/>
    <col min="5379" max="5379" width="18" style="1" customWidth="1"/>
    <col min="5380" max="5380" width="81.85546875" style="1" customWidth="1"/>
    <col min="5381" max="5382" width="6" style="1" customWidth="1"/>
    <col min="5383" max="5388" width="5.140625" style="1" customWidth="1"/>
    <col min="5389" max="5390" width="6" style="1" customWidth="1"/>
    <col min="5391" max="5392" width="5.140625" style="1" customWidth="1"/>
    <col min="5393" max="5394" width="5.7109375" style="1" customWidth="1"/>
    <col min="5395" max="5396" width="5.140625" style="1" customWidth="1"/>
    <col min="5397" max="5400" width="7.5703125" style="1" customWidth="1"/>
    <col min="5401" max="5410" width="0" style="1" hidden="1" customWidth="1"/>
    <col min="5411" max="5633" width="9.140625" style="1"/>
    <col min="5634" max="5634" width="31.5703125" style="1" customWidth="1"/>
    <col min="5635" max="5635" width="18" style="1" customWidth="1"/>
    <col min="5636" max="5636" width="81.85546875" style="1" customWidth="1"/>
    <col min="5637" max="5638" width="6" style="1" customWidth="1"/>
    <col min="5639" max="5644" width="5.140625" style="1" customWidth="1"/>
    <col min="5645" max="5646" width="6" style="1" customWidth="1"/>
    <col min="5647" max="5648" width="5.140625" style="1" customWidth="1"/>
    <col min="5649" max="5650" width="5.7109375" style="1" customWidth="1"/>
    <col min="5651" max="5652" width="5.140625" style="1" customWidth="1"/>
    <col min="5653" max="5656" width="7.5703125" style="1" customWidth="1"/>
    <col min="5657" max="5666" width="0" style="1" hidden="1" customWidth="1"/>
    <col min="5667" max="5889" width="9.140625" style="1"/>
    <col min="5890" max="5890" width="31.5703125" style="1" customWidth="1"/>
    <col min="5891" max="5891" width="18" style="1" customWidth="1"/>
    <col min="5892" max="5892" width="81.85546875" style="1" customWidth="1"/>
    <col min="5893" max="5894" width="6" style="1" customWidth="1"/>
    <col min="5895" max="5900" width="5.140625" style="1" customWidth="1"/>
    <col min="5901" max="5902" width="6" style="1" customWidth="1"/>
    <col min="5903" max="5904" width="5.140625" style="1" customWidth="1"/>
    <col min="5905" max="5906" width="5.7109375" style="1" customWidth="1"/>
    <col min="5907" max="5908" width="5.140625" style="1" customWidth="1"/>
    <col min="5909" max="5912" width="7.5703125" style="1" customWidth="1"/>
    <col min="5913" max="5922" width="0" style="1" hidden="1" customWidth="1"/>
    <col min="5923" max="6145" width="9.140625" style="1"/>
    <col min="6146" max="6146" width="31.5703125" style="1" customWidth="1"/>
    <col min="6147" max="6147" width="18" style="1" customWidth="1"/>
    <col min="6148" max="6148" width="81.85546875" style="1" customWidth="1"/>
    <col min="6149" max="6150" width="6" style="1" customWidth="1"/>
    <col min="6151" max="6156" width="5.140625" style="1" customWidth="1"/>
    <col min="6157" max="6158" width="6" style="1" customWidth="1"/>
    <col min="6159" max="6160" width="5.140625" style="1" customWidth="1"/>
    <col min="6161" max="6162" width="5.7109375" style="1" customWidth="1"/>
    <col min="6163" max="6164" width="5.140625" style="1" customWidth="1"/>
    <col min="6165" max="6168" width="7.5703125" style="1" customWidth="1"/>
    <col min="6169" max="6178" width="0" style="1" hidden="1" customWidth="1"/>
    <col min="6179" max="6401" width="9.140625" style="1"/>
    <col min="6402" max="6402" width="31.5703125" style="1" customWidth="1"/>
    <col min="6403" max="6403" width="18" style="1" customWidth="1"/>
    <col min="6404" max="6404" width="81.85546875" style="1" customWidth="1"/>
    <col min="6405" max="6406" width="6" style="1" customWidth="1"/>
    <col min="6407" max="6412" width="5.140625" style="1" customWidth="1"/>
    <col min="6413" max="6414" width="6" style="1" customWidth="1"/>
    <col min="6415" max="6416" width="5.140625" style="1" customWidth="1"/>
    <col min="6417" max="6418" width="5.7109375" style="1" customWidth="1"/>
    <col min="6419" max="6420" width="5.140625" style="1" customWidth="1"/>
    <col min="6421" max="6424" width="7.5703125" style="1" customWidth="1"/>
    <col min="6425" max="6434" width="0" style="1" hidden="1" customWidth="1"/>
    <col min="6435" max="6657" width="9.140625" style="1"/>
    <col min="6658" max="6658" width="31.5703125" style="1" customWidth="1"/>
    <col min="6659" max="6659" width="18" style="1" customWidth="1"/>
    <col min="6660" max="6660" width="81.85546875" style="1" customWidth="1"/>
    <col min="6661" max="6662" width="6" style="1" customWidth="1"/>
    <col min="6663" max="6668" width="5.140625" style="1" customWidth="1"/>
    <col min="6669" max="6670" width="6" style="1" customWidth="1"/>
    <col min="6671" max="6672" width="5.140625" style="1" customWidth="1"/>
    <col min="6673" max="6674" width="5.7109375" style="1" customWidth="1"/>
    <col min="6675" max="6676" width="5.140625" style="1" customWidth="1"/>
    <col min="6677" max="6680" width="7.5703125" style="1" customWidth="1"/>
    <col min="6681" max="6690" width="0" style="1" hidden="1" customWidth="1"/>
    <col min="6691" max="6913" width="9.140625" style="1"/>
    <col min="6914" max="6914" width="31.5703125" style="1" customWidth="1"/>
    <col min="6915" max="6915" width="18" style="1" customWidth="1"/>
    <col min="6916" max="6916" width="81.85546875" style="1" customWidth="1"/>
    <col min="6917" max="6918" width="6" style="1" customWidth="1"/>
    <col min="6919" max="6924" width="5.140625" style="1" customWidth="1"/>
    <col min="6925" max="6926" width="6" style="1" customWidth="1"/>
    <col min="6927" max="6928" width="5.140625" style="1" customWidth="1"/>
    <col min="6929" max="6930" width="5.7109375" style="1" customWidth="1"/>
    <col min="6931" max="6932" width="5.140625" style="1" customWidth="1"/>
    <col min="6933" max="6936" width="7.5703125" style="1" customWidth="1"/>
    <col min="6937" max="6946" width="0" style="1" hidden="1" customWidth="1"/>
    <col min="6947" max="7169" width="9.140625" style="1"/>
    <col min="7170" max="7170" width="31.5703125" style="1" customWidth="1"/>
    <col min="7171" max="7171" width="18" style="1" customWidth="1"/>
    <col min="7172" max="7172" width="81.85546875" style="1" customWidth="1"/>
    <col min="7173" max="7174" width="6" style="1" customWidth="1"/>
    <col min="7175" max="7180" width="5.140625" style="1" customWidth="1"/>
    <col min="7181" max="7182" width="6" style="1" customWidth="1"/>
    <col min="7183" max="7184" width="5.140625" style="1" customWidth="1"/>
    <col min="7185" max="7186" width="5.7109375" style="1" customWidth="1"/>
    <col min="7187" max="7188" width="5.140625" style="1" customWidth="1"/>
    <col min="7189" max="7192" width="7.5703125" style="1" customWidth="1"/>
    <col min="7193" max="7202" width="0" style="1" hidden="1" customWidth="1"/>
    <col min="7203" max="7425" width="9.140625" style="1"/>
    <col min="7426" max="7426" width="31.5703125" style="1" customWidth="1"/>
    <col min="7427" max="7427" width="18" style="1" customWidth="1"/>
    <col min="7428" max="7428" width="81.85546875" style="1" customWidth="1"/>
    <col min="7429" max="7430" width="6" style="1" customWidth="1"/>
    <col min="7431" max="7436" width="5.140625" style="1" customWidth="1"/>
    <col min="7437" max="7438" width="6" style="1" customWidth="1"/>
    <col min="7439" max="7440" width="5.140625" style="1" customWidth="1"/>
    <col min="7441" max="7442" width="5.7109375" style="1" customWidth="1"/>
    <col min="7443" max="7444" width="5.140625" style="1" customWidth="1"/>
    <col min="7445" max="7448" width="7.5703125" style="1" customWidth="1"/>
    <col min="7449" max="7458" width="0" style="1" hidden="1" customWidth="1"/>
    <col min="7459" max="7681" width="9.140625" style="1"/>
    <col min="7682" max="7682" width="31.5703125" style="1" customWidth="1"/>
    <col min="7683" max="7683" width="18" style="1" customWidth="1"/>
    <col min="7684" max="7684" width="81.85546875" style="1" customWidth="1"/>
    <col min="7685" max="7686" width="6" style="1" customWidth="1"/>
    <col min="7687" max="7692" width="5.140625" style="1" customWidth="1"/>
    <col min="7693" max="7694" width="6" style="1" customWidth="1"/>
    <col min="7695" max="7696" width="5.140625" style="1" customWidth="1"/>
    <col min="7697" max="7698" width="5.7109375" style="1" customWidth="1"/>
    <col min="7699" max="7700" width="5.140625" style="1" customWidth="1"/>
    <col min="7701" max="7704" width="7.5703125" style="1" customWidth="1"/>
    <col min="7705" max="7714" width="0" style="1" hidden="1" customWidth="1"/>
    <col min="7715" max="7937" width="9.140625" style="1"/>
    <col min="7938" max="7938" width="31.5703125" style="1" customWidth="1"/>
    <col min="7939" max="7939" width="18" style="1" customWidth="1"/>
    <col min="7940" max="7940" width="81.85546875" style="1" customWidth="1"/>
    <col min="7941" max="7942" width="6" style="1" customWidth="1"/>
    <col min="7943" max="7948" width="5.140625" style="1" customWidth="1"/>
    <col min="7949" max="7950" width="6" style="1" customWidth="1"/>
    <col min="7951" max="7952" width="5.140625" style="1" customWidth="1"/>
    <col min="7953" max="7954" width="5.7109375" style="1" customWidth="1"/>
    <col min="7955" max="7956" width="5.140625" style="1" customWidth="1"/>
    <col min="7957" max="7960" width="7.5703125" style="1" customWidth="1"/>
    <col min="7961" max="7970" width="0" style="1" hidden="1" customWidth="1"/>
    <col min="7971" max="8193" width="9.140625" style="1"/>
    <col min="8194" max="8194" width="31.5703125" style="1" customWidth="1"/>
    <col min="8195" max="8195" width="18" style="1" customWidth="1"/>
    <col min="8196" max="8196" width="81.85546875" style="1" customWidth="1"/>
    <col min="8197" max="8198" width="6" style="1" customWidth="1"/>
    <col min="8199" max="8204" width="5.140625" style="1" customWidth="1"/>
    <col min="8205" max="8206" width="6" style="1" customWidth="1"/>
    <col min="8207" max="8208" width="5.140625" style="1" customWidth="1"/>
    <col min="8209" max="8210" width="5.7109375" style="1" customWidth="1"/>
    <col min="8211" max="8212" width="5.140625" style="1" customWidth="1"/>
    <col min="8213" max="8216" width="7.5703125" style="1" customWidth="1"/>
    <col min="8217" max="8226" width="0" style="1" hidden="1" customWidth="1"/>
    <col min="8227" max="8449" width="9.140625" style="1"/>
    <col min="8450" max="8450" width="31.5703125" style="1" customWidth="1"/>
    <col min="8451" max="8451" width="18" style="1" customWidth="1"/>
    <col min="8452" max="8452" width="81.85546875" style="1" customWidth="1"/>
    <col min="8453" max="8454" width="6" style="1" customWidth="1"/>
    <col min="8455" max="8460" width="5.140625" style="1" customWidth="1"/>
    <col min="8461" max="8462" width="6" style="1" customWidth="1"/>
    <col min="8463" max="8464" width="5.140625" style="1" customWidth="1"/>
    <col min="8465" max="8466" width="5.7109375" style="1" customWidth="1"/>
    <col min="8467" max="8468" width="5.140625" style="1" customWidth="1"/>
    <col min="8469" max="8472" width="7.5703125" style="1" customWidth="1"/>
    <col min="8473" max="8482" width="0" style="1" hidden="1" customWidth="1"/>
    <col min="8483" max="8705" width="9.140625" style="1"/>
    <col min="8706" max="8706" width="31.5703125" style="1" customWidth="1"/>
    <col min="8707" max="8707" width="18" style="1" customWidth="1"/>
    <col min="8708" max="8708" width="81.85546875" style="1" customWidth="1"/>
    <col min="8709" max="8710" width="6" style="1" customWidth="1"/>
    <col min="8711" max="8716" width="5.140625" style="1" customWidth="1"/>
    <col min="8717" max="8718" width="6" style="1" customWidth="1"/>
    <col min="8719" max="8720" width="5.140625" style="1" customWidth="1"/>
    <col min="8721" max="8722" width="5.7109375" style="1" customWidth="1"/>
    <col min="8723" max="8724" width="5.140625" style="1" customWidth="1"/>
    <col min="8725" max="8728" width="7.5703125" style="1" customWidth="1"/>
    <col min="8729" max="8738" width="0" style="1" hidden="1" customWidth="1"/>
    <col min="8739" max="8961" width="9.140625" style="1"/>
    <col min="8962" max="8962" width="31.5703125" style="1" customWidth="1"/>
    <col min="8963" max="8963" width="18" style="1" customWidth="1"/>
    <col min="8964" max="8964" width="81.85546875" style="1" customWidth="1"/>
    <col min="8965" max="8966" width="6" style="1" customWidth="1"/>
    <col min="8967" max="8972" width="5.140625" style="1" customWidth="1"/>
    <col min="8973" max="8974" width="6" style="1" customWidth="1"/>
    <col min="8975" max="8976" width="5.140625" style="1" customWidth="1"/>
    <col min="8977" max="8978" width="5.7109375" style="1" customWidth="1"/>
    <col min="8979" max="8980" width="5.140625" style="1" customWidth="1"/>
    <col min="8981" max="8984" width="7.5703125" style="1" customWidth="1"/>
    <col min="8985" max="8994" width="0" style="1" hidden="1" customWidth="1"/>
    <col min="8995" max="9217" width="9.140625" style="1"/>
    <col min="9218" max="9218" width="31.5703125" style="1" customWidth="1"/>
    <col min="9219" max="9219" width="18" style="1" customWidth="1"/>
    <col min="9220" max="9220" width="81.85546875" style="1" customWidth="1"/>
    <col min="9221" max="9222" width="6" style="1" customWidth="1"/>
    <col min="9223" max="9228" width="5.140625" style="1" customWidth="1"/>
    <col min="9229" max="9230" width="6" style="1" customWidth="1"/>
    <col min="9231" max="9232" width="5.140625" style="1" customWidth="1"/>
    <col min="9233" max="9234" width="5.7109375" style="1" customWidth="1"/>
    <col min="9235" max="9236" width="5.140625" style="1" customWidth="1"/>
    <col min="9237" max="9240" width="7.5703125" style="1" customWidth="1"/>
    <col min="9241" max="9250" width="0" style="1" hidden="1" customWidth="1"/>
    <col min="9251" max="9473" width="9.140625" style="1"/>
    <col min="9474" max="9474" width="31.5703125" style="1" customWidth="1"/>
    <col min="9475" max="9475" width="18" style="1" customWidth="1"/>
    <col min="9476" max="9476" width="81.85546875" style="1" customWidth="1"/>
    <col min="9477" max="9478" width="6" style="1" customWidth="1"/>
    <col min="9479" max="9484" width="5.140625" style="1" customWidth="1"/>
    <col min="9485" max="9486" width="6" style="1" customWidth="1"/>
    <col min="9487" max="9488" width="5.140625" style="1" customWidth="1"/>
    <col min="9489" max="9490" width="5.7109375" style="1" customWidth="1"/>
    <col min="9491" max="9492" width="5.140625" style="1" customWidth="1"/>
    <col min="9493" max="9496" width="7.5703125" style="1" customWidth="1"/>
    <col min="9497" max="9506" width="0" style="1" hidden="1" customWidth="1"/>
    <col min="9507" max="9729" width="9.140625" style="1"/>
    <col min="9730" max="9730" width="31.5703125" style="1" customWidth="1"/>
    <col min="9731" max="9731" width="18" style="1" customWidth="1"/>
    <col min="9732" max="9732" width="81.85546875" style="1" customWidth="1"/>
    <col min="9733" max="9734" width="6" style="1" customWidth="1"/>
    <col min="9735" max="9740" width="5.140625" style="1" customWidth="1"/>
    <col min="9741" max="9742" width="6" style="1" customWidth="1"/>
    <col min="9743" max="9744" width="5.140625" style="1" customWidth="1"/>
    <col min="9745" max="9746" width="5.7109375" style="1" customWidth="1"/>
    <col min="9747" max="9748" width="5.140625" style="1" customWidth="1"/>
    <col min="9749" max="9752" width="7.5703125" style="1" customWidth="1"/>
    <col min="9753" max="9762" width="0" style="1" hidden="1" customWidth="1"/>
    <col min="9763" max="9985" width="9.140625" style="1"/>
    <col min="9986" max="9986" width="31.5703125" style="1" customWidth="1"/>
    <col min="9987" max="9987" width="18" style="1" customWidth="1"/>
    <col min="9988" max="9988" width="81.85546875" style="1" customWidth="1"/>
    <col min="9989" max="9990" width="6" style="1" customWidth="1"/>
    <col min="9991" max="9996" width="5.140625" style="1" customWidth="1"/>
    <col min="9997" max="9998" width="6" style="1" customWidth="1"/>
    <col min="9999" max="10000" width="5.140625" style="1" customWidth="1"/>
    <col min="10001" max="10002" width="5.7109375" style="1" customWidth="1"/>
    <col min="10003" max="10004" width="5.140625" style="1" customWidth="1"/>
    <col min="10005" max="10008" width="7.5703125" style="1" customWidth="1"/>
    <col min="10009" max="10018" width="0" style="1" hidden="1" customWidth="1"/>
    <col min="10019" max="10241" width="9.140625" style="1"/>
    <col min="10242" max="10242" width="31.5703125" style="1" customWidth="1"/>
    <col min="10243" max="10243" width="18" style="1" customWidth="1"/>
    <col min="10244" max="10244" width="81.85546875" style="1" customWidth="1"/>
    <col min="10245" max="10246" width="6" style="1" customWidth="1"/>
    <col min="10247" max="10252" width="5.140625" style="1" customWidth="1"/>
    <col min="10253" max="10254" width="6" style="1" customWidth="1"/>
    <col min="10255" max="10256" width="5.140625" style="1" customWidth="1"/>
    <col min="10257" max="10258" width="5.7109375" style="1" customWidth="1"/>
    <col min="10259" max="10260" width="5.140625" style="1" customWidth="1"/>
    <col min="10261" max="10264" width="7.5703125" style="1" customWidth="1"/>
    <col min="10265" max="10274" width="0" style="1" hidden="1" customWidth="1"/>
    <col min="10275" max="10497" width="9.140625" style="1"/>
    <col min="10498" max="10498" width="31.5703125" style="1" customWidth="1"/>
    <col min="10499" max="10499" width="18" style="1" customWidth="1"/>
    <col min="10500" max="10500" width="81.85546875" style="1" customWidth="1"/>
    <col min="10501" max="10502" width="6" style="1" customWidth="1"/>
    <col min="10503" max="10508" width="5.140625" style="1" customWidth="1"/>
    <col min="10509" max="10510" width="6" style="1" customWidth="1"/>
    <col min="10511" max="10512" width="5.140625" style="1" customWidth="1"/>
    <col min="10513" max="10514" width="5.7109375" style="1" customWidth="1"/>
    <col min="10515" max="10516" width="5.140625" style="1" customWidth="1"/>
    <col min="10517" max="10520" width="7.5703125" style="1" customWidth="1"/>
    <col min="10521" max="10530" width="0" style="1" hidden="1" customWidth="1"/>
    <col min="10531" max="10753" width="9.140625" style="1"/>
    <col min="10754" max="10754" width="31.5703125" style="1" customWidth="1"/>
    <col min="10755" max="10755" width="18" style="1" customWidth="1"/>
    <col min="10756" max="10756" width="81.85546875" style="1" customWidth="1"/>
    <col min="10757" max="10758" width="6" style="1" customWidth="1"/>
    <col min="10759" max="10764" width="5.140625" style="1" customWidth="1"/>
    <col min="10765" max="10766" width="6" style="1" customWidth="1"/>
    <col min="10767" max="10768" width="5.140625" style="1" customWidth="1"/>
    <col min="10769" max="10770" width="5.7109375" style="1" customWidth="1"/>
    <col min="10771" max="10772" width="5.140625" style="1" customWidth="1"/>
    <col min="10773" max="10776" width="7.5703125" style="1" customWidth="1"/>
    <col min="10777" max="10786" width="0" style="1" hidden="1" customWidth="1"/>
    <col min="10787" max="11009" width="9.140625" style="1"/>
    <col min="11010" max="11010" width="31.5703125" style="1" customWidth="1"/>
    <col min="11011" max="11011" width="18" style="1" customWidth="1"/>
    <col min="11012" max="11012" width="81.85546875" style="1" customWidth="1"/>
    <col min="11013" max="11014" width="6" style="1" customWidth="1"/>
    <col min="11015" max="11020" width="5.140625" style="1" customWidth="1"/>
    <col min="11021" max="11022" width="6" style="1" customWidth="1"/>
    <col min="11023" max="11024" width="5.140625" style="1" customWidth="1"/>
    <col min="11025" max="11026" width="5.7109375" style="1" customWidth="1"/>
    <col min="11027" max="11028" width="5.140625" style="1" customWidth="1"/>
    <col min="11029" max="11032" width="7.5703125" style="1" customWidth="1"/>
    <col min="11033" max="11042" width="0" style="1" hidden="1" customWidth="1"/>
    <col min="11043" max="11265" width="9.140625" style="1"/>
    <col min="11266" max="11266" width="31.5703125" style="1" customWidth="1"/>
    <col min="11267" max="11267" width="18" style="1" customWidth="1"/>
    <col min="11268" max="11268" width="81.85546875" style="1" customWidth="1"/>
    <col min="11269" max="11270" width="6" style="1" customWidth="1"/>
    <col min="11271" max="11276" width="5.140625" style="1" customWidth="1"/>
    <col min="11277" max="11278" width="6" style="1" customWidth="1"/>
    <col min="11279" max="11280" width="5.140625" style="1" customWidth="1"/>
    <col min="11281" max="11282" width="5.7109375" style="1" customWidth="1"/>
    <col min="11283" max="11284" width="5.140625" style="1" customWidth="1"/>
    <col min="11285" max="11288" width="7.5703125" style="1" customWidth="1"/>
    <col min="11289" max="11298" width="0" style="1" hidden="1" customWidth="1"/>
    <col min="11299" max="11521" width="9.140625" style="1"/>
    <col min="11522" max="11522" width="31.5703125" style="1" customWidth="1"/>
    <col min="11523" max="11523" width="18" style="1" customWidth="1"/>
    <col min="11524" max="11524" width="81.85546875" style="1" customWidth="1"/>
    <col min="11525" max="11526" width="6" style="1" customWidth="1"/>
    <col min="11527" max="11532" width="5.140625" style="1" customWidth="1"/>
    <col min="11533" max="11534" width="6" style="1" customWidth="1"/>
    <col min="11535" max="11536" width="5.140625" style="1" customWidth="1"/>
    <col min="11537" max="11538" width="5.7109375" style="1" customWidth="1"/>
    <col min="11539" max="11540" width="5.140625" style="1" customWidth="1"/>
    <col min="11541" max="11544" width="7.5703125" style="1" customWidth="1"/>
    <col min="11545" max="11554" width="0" style="1" hidden="1" customWidth="1"/>
    <col min="11555" max="11777" width="9.140625" style="1"/>
    <col min="11778" max="11778" width="31.5703125" style="1" customWidth="1"/>
    <col min="11779" max="11779" width="18" style="1" customWidth="1"/>
    <col min="11780" max="11780" width="81.85546875" style="1" customWidth="1"/>
    <col min="11781" max="11782" width="6" style="1" customWidth="1"/>
    <col min="11783" max="11788" width="5.140625" style="1" customWidth="1"/>
    <col min="11789" max="11790" width="6" style="1" customWidth="1"/>
    <col min="11791" max="11792" width="5.140625" style="1" customWidth="1"/>
    <col min="11793" max="11794" width="5.7109375" style="1" customWidth="1"/>
    <col min="11795" max="11796" width="5.140625" style="1" customWidth="1"/>
    <col min="11797" max="11800" width="7.5703125" style="1" customWidth="1"/>
    <col min="11801" max="11810" width="0" style="1" hidden="1" customWidth="1"/>
    <col min="11811" max="12033" width="9.140625" style="1"/>
    <col min="12034" max="12034" width="31.5703125" style="1" customWidth="1"/>
    <col min="12035" max="12035" width="18" style="1" customWidth="1"/>
    <col min="12036" max="12036" width="81.85546875" style="1" customWidth="1"/>
    <col min="12037" max="12038" width="6" style="1" customWidth="1"/>
    <col min="12039" max="12044" width="5.140625" style="1" customWidth="1"/>
    <col min="12045" max="12046" width="6" style="1" customWidth="1"/>
    <col min="12047" max="12048" width="5.140625" style="1" customWidth="1"/>
    <col min="12049" max="12050" width="5.7109375" style="1" customWidth="1"/>
    <col min="12051" max="12052" width="5.140625" style="1" customWidth="1"/>
    <col min="12053" max="12056" width="7.5703125" style="1" customWidth="1"/>
    <col min="12057" max="12066" width="0" style="1" hidden="1" customWidth="1"/>
    <col min="12067" max="12289" width="9.140625" style="1"/>
    <col min="12290" max="12290" width="31.5703125" style="1" customWidth="1"/>
    <col min="12291" max="12291" width="18" style="1" customWidth="1"/>
    <col min="12292" max="12292" width="81.85546875" style="1" customWidth="1"/>
    <col min="12293" max="12294" width="6" style="1" customWidth="1"/>
    <col min="12295" max="12300" width="5.140625" style="1" customWidth="1"/>
    <col min="12301" max="12302" width="6" style="1" customWidth="1"/>
    <col min="12303" max="12304" width="5.140625" style="1" customWidth="1"/>
    <col min="12305" max="12306" width="5.7109375" style="1" customWidth="1"/>
    <col min="12307" max="12308" width="5.140625" style="1" customWidth="1"/>
    <col min="12309" max="12312" width="7.5703125" style="1" customWidth="1"/>
    <col min="12313" max="12322" width="0" style="1" hidden="1" customWidth="1"/>
    <col min="12323" max="12545" width="9.140625" style="1"/>
    <col min="12546" max="12546" width="31.5703125" style="1" customWidth="1"/>
    <col min="12547" max="12547" width="18" style="1" customWidth="1"/>
    <col min="12548" max="12548" width="81.85546875" style="1" customWidth="1"/>
    <col min="12549" max="12550" width="6" style="1" customWidth="1"/>
    <col min="12551" max="12556" width="5.140625" style="1" customWidth="1"/>
    <col min="12557" max="12558" width="6" style="1" customWidth="1"/>
    <col min="12559" max="12560" width="5.140625" style="1" customWidth="1"/>
    <col min="12561" max="12562" width="5.7109375" style="1" customWidth="1"/>
    <col min="12563" max="12564" width="5.140625" style="1" customWidth="1"/>
    <col min="12565" max="12568" width="7.5703125" style="1" customWidth="1"/>
    <col min="12569" max="12578" width="0" style="1" hidden="1" customWidth="1"/>
    <col min="12579" max="12801" width="9.140625" style="1"/>
    <col min="12802" max="12802" width="31.5703125" style="1" customWidth="1"/>
    <col min="12803" max="12803" width="18" style="1" customWidth="1"/>
    <col min="12804" max="12804" width="81.85546875" style="1" customWidth="1"/>
    <col min="12805" max="12806" width="6" style="1" customWidth="1"/>
    <col min="12807" max="12812" width="5.140625" style="1" customWidth="1"/>
    <col min="12813" max="12814" width="6" style="1" customWidth="1"/>
    <col min="12815" max="12816" width="5.140625" style="1" customWidth="1"/>
    <col min="12817" max="12818" width="5.7109375" style="1" customWidth="1"/>
    <col min="12819" max="12820" width="5.140625" style="1" customWidth="1"/>
    <col min="12821" max="12824" width="7.5703125" style="1" customWidth="1"/>
    <col min="12825" max="12834" width="0" style="1" hidden="1" customWidth="1"/>
    <col min="12835" max="13057" width="9.140625" style="1"/>
    <col min="13058" max="13058" width="31.5703125" style="1" customWidth="1"/>
    <col min="13059" max="13059" width="18" style="1" customWidth="1"/>
    <col min="13060" max="13060" width="81.85546875" style="1" customWidth="1"/>
    <col min="13061" max="13062" width="6" style="1" customWidth="1"/>
    <col min="13063" max="13068" width="5.140625" style="1" customWidth="1"/>
    <col min="13069" max="13070" width="6" style="1" customWidth="1"/>
    <col min="13071" max="13072" width="5.140625" style="1" customWidth="1"/>
    <col min="13073" max="13074" width="5.7109375" style="1" customWidth="1"/>
    <col min="13075" max="13076" width="5.140625" style="1" customWidth="1"/>
    <col min="13077" max="13080" width="7.5703125" style="1" customWidth="1"/>
    <col min="13081" max="13090" width="0" style="1" hidden="1" customWidth="1"/>
    <col min="13091" max="13313" width="9.140625" style="1"/>
    <col min="13314" max="13314" width="31.5703125" style="1" customWidth="1"/>
    <col min="13315" max="13315" width="18" style="1" customWidth="1"/>
    <col min="13316" max="13316" width="81.85546875" style="1" customWidth="1"/>
    <col min="13317" max="13318" width="6" style="1" customWidth="1"/>
    <col min="13319" max="13324" width="5.140625" style="1" customWidth="1"/>
    <col min="13325" max="13326" width="6" style="1" customWidth="1"/>
    <col min="13327" max="13328" width="5.140625" style="1" customWidth="1"/>
    <col min="13329" max="13330" width="5.7109375" style="1" customWidth="1"/>
    <col min="13331" max="13332" width="5.140625" style="1" customWidth="1"/>
    <col min="13333" max="13336" width="7.5703125" style="1" customWidth="1"/>
    <col min="13337" max="13346" width="0" style="1" hidden="1" customWidth="1"/>
    <col min="13347" max="13569" width="9.140625" style="1"/>
    <col min="13570" max="13570" width="31.5703125" style="1" customWidth="1"/>
    <col min="13571" max="13571" width="18" style="1" customWidth="1"/>
    <col min="13572" max="13572" width="81.85546875" style="1" customWidth="1"/>
    <col min="13573" max="13574" width="6" style="1" customWidth="1"/>
    <col min="13575" max="13580" width="5.140625" style="1" customWidth="1"/>
    <col min="13581" max="13582" width="6" style="1" customWidth="1"/>
    <col min="13583" max="13584" width="5.140625" style="1" customWidth="1"/>
    <col min="13585" max="13586" width="5.7109375" style="1" customWidth="1"/>
    <col min="13587" max="13588" width="5.140625" style="1" customWidth="1"/>
    <col min="13589" max="13592" width="7.5703125" style="1" customWidth="1"/>
    <col min="13593" max="13602" width="0" style="1" hidden="1" customWidth="1"/>
    <col min="13603" max="13825" width="9.140625" style="1"/>
    <col min="13826" max="13826" width="31.5703125" style="1" customWidth="1"/>
    <col min="13827" max="13827" width="18" style="1" customWidth="1"/>
    <col min="13828" max="13828" width="81.85546875" style="1" customWidth="1"/>
    <col min="13829" max="13830" width="6" style="1" customWidth="1"/>
    <col min="13831" max="13836" width="5.140625" style="1" customWidth="1"/>
    <col min="13837" max="13838" width="6" style="1" customWidth="1"/>
    <col min="13839" max="13840" width="5.140625" style="1" customWidth="1"/>
    <col min="13841" max="13842" width="5.7109375" style="1" customWidth="1"/>
    <col min="13843" max="13844" width="5.140625" style="1" customWidth="1"/>
    <col min="13845" max="13848" width="7.5703125" style="1" customWidth="1"/>
    <col min="13849" max="13858" width="0" style="1" hidden="1" customWidth="1"/>
    <col min="13859" max="14081" width="9.140625" style="1"/>
    <col min="14082" max="14082" width="31.5703125" style="1" customWidth="1"/>
    <col min="14083" max="14083" width="18" style="1" customWidth="1"/>
    <col min="14084" max="14084" width="81.85546875" style="1" customWidth="1"/>
    <col min="14085" max="14086" width="6" style="1" customWidth="1"/>
    <col min="14087" max="14092" width="5.140625" style="1" customWidth="1"/>
    <col min="14093" max="14094" width="6" style="1" customWidth="1"/>
    <col min="14095" max="14096" width="5.140625" style="1" customWidth="1"/>
    <col min="14097" max="14098" width="5.7109375" style="1" customWidth="1"/>
    <col min="14099" max="14100" width="5.140625" style="1" customWidth="1"/>
    <col min="14101" max="14104" width="7.5703125" style="1" customWidth="1"/>
    <col min="14105" max="14114" width="0" style="1" hidden="1" customWidth="1"/>
    <col min="14115" max="14337" width="9.140625" style="1"/>
    <col min="14338" max="14338" width="31.5703125" style="1" customWidth="1"/>
    <col min="14339" max="14339" width="18" style="1" customWidth="1"/>
    <col min="14340" max="14340" width="81.85546875" style="1" customWidth="1"/>
    <col min="14341" max="14342" width="6" style="1" customWidth="1"/>
    <col min="14343" max="14348" width="5.140625" style="1" customWidth="1"/>
    <col min="14349" max="14350" width="6" style="1" customWidth="1"/>
    <col min="14351" max="14352" width="5.140625" style="1" customWidth="1"/>
    <col min="14353" max="14354" width="5.7109375" style="1" customWidth="1"/>
    <col min="14355" max="14356" width="5.140625" style="1" customWidth="1"/>
    <col min="14357" max="14360" width="7.5703125" style="1" customWidth="1"/>
    <col min="14361" max="14370" width="0" style="1" hidden="1" customWidth="1"/>
    <col min="14371" max="14593" width="9.140625" style="1"/>
    <col min="14594" max="14594" width="31.5703125" style="1" customWidth="1"/>
    <col min="14595" max="14595" width="18" style="1" customWidth="1"/>
    <col min="14596" max="14596" width="81.85546875" style="1" customWidth="1"/>
    <col min="14597" max="14598" width="6" style="1" customWidth="1"/>
    <col min="14599" max="14604" width="5.140625" style="1" customWidth="1"/>
    <col min="14605" max="14606" width="6" style="1" customWidth="1"/>
    <col min="14607" max="14608" width="5.140625" style="1" customWidth="1"/>
    <col min="14609" max="14610" width="5.7109375" style="1" customWidth="1"/>
    <col min="14611" max="14612" width="5.140625" style="1" customWidth="1"/>
    <col min="14613" max="14616" width="7.5703125" style="1" customWidth="1"/>
    <col min="14617" max="14626" width="0" style="1" hidden="1" customWidth="1"/>
    <col min="14627" max="14849" width="9.140625" style="1"/>
    <col min="14850" max="14850" width="31.5703125" style="1" customWidth="1"/>
    <col min="14851" max="14851" width="18" style="1" customWidth="1"/>
    <col min="14852" max="14852" width="81.85546875" style="1" customWidth="1"/>
    <col min="14853" max="14854" width="6" style="1" customWidth="1"/>
    <col min="14855" max="14860" width="5.140625" style="1" customWidth="1"/>
    <col min="14861" max="14862" width="6" style="1" customWidth="1"/>
    <col min="14863" max="14864" width="5.140625" style="1" customWidth="1"/>
    <col min="14865" max="14866" width="5.7109375" style="1" customWidth="1"/>
    <col min="14867" max="14868" width="5.140625" style="1" customWidth="1"/>
    <col min="14869" max="14872" width="7.5703125" style="1" customWidth="1"/>
    <col min="14873" max="14882" width="0" style="1" hidden="1" customWidth="1"/>
    <col min="14883" max="15105" width="9.140625" style="1"/>
    <col min="15106" max="15106" width="31.5703125" style="1" customWidth="1"/>
    <col min="15107" max="15107" width="18" style="1" customWidth="1"/>
    <col min="15108" max="15108" width="81.85546875" style="1" customWidth="1"/>
    <col min="15109" max="15110" width="6" style="1" customWidth="1"/>
    <col min="15111" max="15116" width="5.140625" style="1" customWidth="1"/>
    <col min="15117" max="15118" width="6" style="1" customWidth="1"/>
    <col min="15119" max="15120" width="5.140625" style="1" customWidth="1"/>
    <col min="15121" max="15122" width="5.7109375" style="1" customWidth="1"/>
    <col min="15123" max="15124" width="5.140625" style="1" customWidth="1"/>
    <col min="15125" max="15128" width="7.5703125" style="1" customWidth="1"/>
    <col min="15129" max="15138" width="0" style="1" hidden="1" customWidth="1"/>
    <col min="15139" max="15361" width="9.140625" style="1"/>
    <col min="15362" max="15362" width="31.5703125" style="1" customWidth="1"/>
    <col min="15363" max="15363" width="18" style="1" customWidth="1"/>
    <col min="15364" max="15364" width="81.85546875" style="1" customWidth="1"/>
    <col min="15365" max="15366" width="6" style="1" customWidth="1"/>
    <col min="15367" max="15372" width="5.140625" style="1" customWidth="1"/>
    <col min="15373" max="15374" width="6" style="1" customWidth="1"/>
    <col min="15375" max="15376" width="5.140625" style="1" customWidth="1"/>
    <col min="15377" max="15378" width="5.7109375" style="1" customWidth="1"/>
    <col min="15379" max="15380" width="5.140625" style="1" customWidth="1"/>
    <col min="15381" max="15384" width="7.5703125" style="1" customWidth="1"/>
    <col min="15385" max="15394" width="0" style="1" hidden="1" customWidth="1"/>
    <col min="15395" max="15617" width="9.140625" style="1"/>
    <col min="15618" max="15618" width="31.5703125" style="1" customWidth="1"/>
    <col min="15619" max="15619" width="18" style="1" customWidth="1"/>
    <col min="15620" max="15620" width="81.85546875" style="1" customWidth="1"/>
    <col min="15621" max="15622" width="6" style="1" customWidth="1"/>
    <col min="15623" max="15628" width="5.140625" style="1" customWidth="1"/>
    <col min="15629" max="15630" width="6" style="1" customWidth="1"/>
    <col min="15631" max="15632" width="5.140625" style="1" customWidth="1"/>
    <col min="15633" max="15634" width="5.7109375" style="1" customWidth="1"/>
    <col min="15635" max="15636" width="5.140625" style="1" customWidth="1"/>
    <col min="15637" max="15640" width="7.5703125" style="1" customWidth="1"/>
    <col min="15641" max="15650" width="0" style="1" hidden="1" customWidth="1"/>
    <col min="15651" max="15873" width="9.140625" style="1"/>
    <col min="15874" max="15874" width="31.5703125" style="1" customWidth="1"/>
    <col min="15875" max="15875" width="18" style="1" customWidth="1"/>
    <col min="15876" max="15876" width="81.85546875" style="1" customWidth="1"/>
    <col min="15877" max="15878" width="6" style="1" customWidth="1"/>
    <col min="15879" max="15884" width="5.140625" style="1" customWidth="1"/>
    <col min="15885" max="15886" width="6" style="1" customWidth="1"/>
    <col min="15887" max="15888" width="5.140625" style="1" customWidth="1"/>
    <col min="15889" max="15890" width="5.7109375" style="1" customWidth="1"/>
    <col min="15891" max="15892" width="5.140625" style="1" customWidth="1"/>
    <col min="15893" max="15896" width="7.5703125" style="1" customWidth="1"/>
    <col min="15897" max="15906" width="0" style="1" hidden="1" customWidth="1"/>
    <col min="15907" max="16129" width="9.140625" style="1"/>
    <col min="16130" max="16130" width="31.5703125" style="1" customWidth="1"/>
    <col min="16131" max="16131" width="18" style="1" customWidth="1"/>
    <col min="16132" max="16132" width="81.85546875" style="1" customWidth="1"/>
    <col min="16133" max="16134" width="6" style="1" customWidth="1"/>
    <col min="16135" max="16140" width="5.140625" style="1" customWidth="1"/>
    <col min="16141" max="16142" width="6" style="1" customWidth="1"/>
    <col min="16143" max="16144" width="5.140625" style="1" customWidth="1"/>
    <col min="16145" max="16146" width="5.7109375" style="1" customWidth="1"/>
    <col min="16147" max="16148" width="5.140625" style="1" customWidth="1"/>
    <col min="16149" max="16152" width="7.5703125" style="1" customWidth="1"/>
    <col min="16153" max="16162" width="0" style="1" hidden="1" customWidth="1"/>
    <col min="16163" max="16384" width="9.140625" style="1"/>
  </cols>
  <sheetData>
    <row r="1" spans="1:33" ht="15.75" customHeight="1" x14ac:dyDescent="0.2">
      <c r="A1" s="292" t="s">
        <v>71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33" ht="15.75" customHeight="1" x14ac:dyDescent="0.2">
      <c r="A2" s="293" t="s">
        <v>76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33" ht="15.75" customHeight="1" thickBot="1" x14ac:dyDescent="0.25">
      <c r="A3" s="293" t="s">
        <v>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33" ht="15.75" customHeight="1" thickBot="1" x14ac:dyDescent="0.25">
      <c r="A4" s="294" t="s">
        <v>1</v>
      </c>
      <c r="B4" s="297" t="s">
        <v>2</v>
      </c>
      <c r="C4" s="300" t="s">
        <v>3</v>
      </c>
      <c r="D4" s="303" t="s">
        <v>4</v>
      </c>
      <c r="E4" s="305" t="s">
        <v>5</v>
      </c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08" t="s">
        <v>6</v>
      </c>
      <c r="V4" s="311" t="s">
        <v>7</v>
      </c>
      <c r="W4" s="280" t="s">
        <v>8</v>
      </c>
      <c r="X4" s="283" t="s">
        <v>9</v>
      </c>
      <c r="Y4" s="286" t="s">
        <v>10</v>
      </c>
      <c r="Z4" s="286" t="s">
        <v>11</v>
      </c>
      <c r="AA4" s="2"/>
      <c r="AB4" s="2"/>
      <c r="AC4" s="2"/>
      <c r="AD4" s="2"/>
      <c r="AE4" s="2"/>
      <c r="AF4" s="2"/>
    </row>
    <row r="5" spans="1:33" ht="15.75" customHeight="1" thickBot="1" x14ac:dyDescent="0.25">
      <c r="A5" s="295"/>
      <c r="B5" s="298"/>
      <c r="C5" s="301"/>
      <c r="D5" s="304"/>
      <c r="E5" s="291" t="s">
        <v>12</v>
      </c>
      <c r="F5" s="291"/>
      <c r="G5" s="291"/>
      <c r="H5" s="291"/>
      <c r="I5" s="291" t="s">
        <v>13</v>
      </c>
      <c r="J5" s="291"/>
      <c r="K5" s="291"/>
      <c r="L5" s="291"/>
      <c r="M5" s="291" t="s">
        <v>14</v>
      </c>
      <c r="N5" s="291"/>
      <c r="O5" s="291"/>
      <c r="P5" s="291"/>
      <c r="Q5" s="291" t="s">
        <v>15</v>
      </c>
      <c r="R5" s="291"/>
      <c r="S5" s="291"/>
      <c r="T5" s="291"/>
      <c r="U5" s="309"/>
      <c r="V5" s="312"/>
      <c r="W5" s="281"/>
      <c r="X5" s="284"/>
      <c r="Y5" s="287"/>
      <c r="Z5" s="289"/>
      <c r="AA5" s="2"/>
      <c r="AB5" s="2"/>
      <c r="AC5" s="2"/>
      <c r="AD5" s="2"/>
      <c r="AE5" s="2"/>
      <c r="AF5" s="2"/>
    </row>
    <row r="6" spans="1:33" ht="80.099999999999994" customHeight="1" thickBot="1" x14ac:dyDescent="0.25">
      <c r="A6" s="296"/>
      <c r="B6" s="299"/>
      <c r="C6" s="302"/>
      <c r="D6" s="3" t="s">
        <v>16</v>
      </c>
      <c r="E6" s="4" t="s">
        <v>17</v>
      </c>
      <c r="F6" s="4" t="s">
        <v>18</v>
      </c>
      <c r="G6" s="5" t="s">
        <v>19</v>
      </c>
      <c r="H6" s="6" t="s">
        <v>20</v>
      </c>
      <c r="I6" s="4" t="s">
        <v>17</v>
      </c>
      <c r="J6" s="4" t="s">
        <v>18</v>
      </c>
      <c r="K6" s="7" t="s">
        <v>19</v>
      </c>
      <c r="L6" s="8" t="s">
        <v>20</v>
      </c>
      <c r="M6" s="4" t="s">
        <v>17</v>
      </c>
      <c r="N6" s="4" t="s">
        <v>18</v>
      </c>
      <c r="O6" s="7" t="s">
        <v>19</v>
      </c>
      <c r="P6" s="8" t="s">
        <v>20</v>
      </c>
      <c r="Q6" s="4" t="s">
        <v>17</v>
      </c>
      <c r="R6" s="9" t="s">
        <v>18</v>
      </c>
      <c r="S6" s="7" t="s">
        <v>19</v>
      </c>
      <c r="T6" s="8" t="s">
        <v>20</v>
      </c>
      <c r="U6" s="310"/>
      <c r="V6" s="313"/>
      <c r="W6" s="282"/>
      <c r="X6" s="285"/>
      <c r="Y6" s="288"/>
      <c r="Z6" s="290"/>
      <c r="AA6" s="10" t="s">
        <v>21</v>
      </c>
      <c r="AB6" s="10" t="s">
        <v>22</v>
      </c>
      <c r="AC6" s="10" t="s">
        <v>23</v>
      </c>
      <c r="AD6" s="11" t="s">
        <v>24</v>
      </c>
      <c r="AE6" s="11" t="s">
        <v>25</v>
      </c>
      <c r="AF6" s="11" t="s">
        <v>26</v>
      </c>
    </row>
    <row r="7" spans="1:33" ht="15.75" customHeight="1" x14ac:dyDescent="0.25">
      <c r="A7" s="245" t="s">
        <v>27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8"/>
      <c r="AA7" s="12"/>
      <c r="AB7" s="12"/>
      <c r="AC7" s="12"/>
      <c r="AD7" s="2"/>
      <c r="AE7" s="2"/>
      <c r="AF7" s="2"/>
    </row>
    <row r="8" spans="1:33" ht="15.75" customHeight="1" x14ac:dyDescent="0.2">
      <c r="A8" s="13">
        <v>1</v>
      </c>
      <c r="B8" s="14"/>
      <c r="C8" s="15"/>
      <c r="D8" s="16" t="s">
        <v>28</v>
      </c>
      <c r="E8" s="17">
        <v>10</v>
      </c>
      <c r="F8" s="18">
        <v>5</v>
      </c>
      <c r="G8" s="19">
        <v>5</v>
      </c>
      <c r="H8" s="20" t="s">
        <v>29</v>
      </c>
      <c r="I8" s="21"/>
      <c r="J8" s="22"/>
      <c r="K8" s="23"/>
      <c r="L8" s="24"/>
      <c r="M8" s="21"/>
      <c r="N8" s="22"/>
      <c r="O8" s="23"/>
      <c r="P8" s="24"/>
      <c r="Q8" s="25"/>
      <c r="R8" s="26"/>
      <c r="S8" s="19"/>
      <c r="T8" s="27"/>
      <c r="U8" s="28">
        <f>E8+I8+M8+Q8</f>
        <v>10</v>
      </c>
      <c r="V8" s="29">
        <f>F8+J8+N8+R8</f>
        <v>5</v>
      </c>
      <c r="W8" s="30">
        <f>U8+V8</f>
        <v>15</v>
      </c>
      <c r="X8" s="31">
        <f>SUM(G8,K8,O8,S8)</f>
        <v>5</v>
      </c>
      <c r="Y8" s="29">
        <f>X8*30</f>
        <v>150</v>
      </c>
      <c r="Z8" s="32"/>
      <c r="AA8" s="33">
        <f>COUNTIF(C8,"K")</f>
        <v>0</v>
      </c>
      <c r="AB8" s="12">
        <f>COUNTIF(C8,"KV")</f>
        <v>0</v>
      </c>
      <c r="AC8" s="12">
        <f>COUNTIF(C8,"V")</f>
        <v>0</v>
      </c>
      <c r="AD8" s="2">
        <f>IF(AA8=1,X8,0)</f>
        <v>0</v>
      </c>
      <c r="AE8" s="2">
        <f>IF(AB8=1,X8,0)</f>
        <v>0</v>
      </c>
      <c r="AF8" s="2">
        <f>IF(AC8=1,X8,0)</f>
        <v>0</v>
      </c>
      <c r="AG8" s="2"/>
    </row>
    <row r="9" spans="1:33" ht="15.75" customHeight="1" x14ac:dyDescent="0.2">
      <c r="A9" s="13">
        <v>2</v>
      </c>
      <c r="B9" s="14"/>
      <c r="C9" s="15"/>
      <c r="D9" s="34" t="s">
        <v>30</v>
      </c>
      <c r="E9" s="25">
        <v>5</v>
      </c>
      <c r="F9" s="26">
        <v>0</v>
      </c>
      <c r="G9" s="19">
        <v>3</v>
      </c>
      <c r="H9" s="27" t="s">
        <v>29</v>
      </c>
      <c r="I9" s="21"/>
      <c r="J9" s="22"/>
      <c r="K9" s="23"/>
      <c r="L9" s="35"/>
      <c r="M9" s="21"/>
      <c r="N9" s="22"/>
      <c r="O9" s="23"/>
      <c r="P9" s="24"/>
      <c r="Q9" s="25"/>
      <c r="R9" s="26"/>
      <c r="S9" s="19"/>
      <c r="T9" s="27"/>
      <c r="U9" s="28">
        <f t="shared" ref="U9:V15" si="0">E9+I9+M9+Q9</f>
        <v>5</v>
      </c>
      <c r="V9" s="29">
        <f t="shared" si="0"/>
        <v>0</v>
      </c>
      <c r="W9" s="30">
        <f t="shared" ref="W9:W15" si="1">U9+V9</f>
        <v>5</v>
      </c>
      <c r="X9" s="31">
        <f>SUM(G9,K9,O9,S9)</f>
        <v>3</v>
      </c>
      <c r="Y9" s="29">
        <f>X9*30</f>
        <v>90</v>
      </c>
      <c r="Z9" s="32"/>
      <c r="AA9" s="33">
        <f>COUNTIF(C9,"K")</f>
        <v>0</v>
      </c>
      <c r="AB9" s="12">
        <f>COUNTIF(C9,"KV")</f>
        <v>0</v>
      </c>
      <c r="AC9" s="12">
        <f>COUNTIF(C9,"V")</f>
        <v>0</v>
      </c>
      <c r="AD9" s="2">
        <f>IF(AA9=1,X9,0)</f>
        <v>0</v>
      </c>
      <c r="AE9" s="2">
        <f>IF(AB9=1,X9,0)</f>
        <v>0</v>
      </c>
      <c r="AF9" s="2">
        <f>IF(AC9=1,X9,0)</f>
        <v>0</v>
      </c>
      <c r="AG9" s="2"/>
    </row>
    <row r="10" spans="1:33" ht="15.75" customHeight="1" x14ac:dyDescent="0.2">
      <c r="A10" s="13">
        <v>3</v>
      </c>
      <c r="B10" s="36"/>
      <c r="C10" s="37"/>
      <c r="D10" s="16" t="s">
        <v>31</v>
      </c>
      <c r="E10" s="38">
        <v>10</v>
      </c>
      <c r="F10" s="39">
        <v>0</v>
      </c>
      <c r="G10" s="19">
        <v>5</v>
      </c>
      <c r="H10" s="40" t="s">
        <v>29</v>
      </c>
      <c r="I10" s="41"/>
      <c r="J10" s="41"/>
      <c r="K10" s="23"/>
      <c r="L10" s="35"/>
      <c r="M10" s="21"/>
      <c r="N10" s="22"/>
      <c r="O10" s="23"/>
      <c r="P10" s="24"/>
      <c r="Q10" s="25"/>
      <c r="R10" s="26"/>
      <c r="S10" s="19"/>
      <c r="T10" s="27"/>
      <c r="U10" s="28">
        <f>E10+I10+M10+Q10</f>
        <v>10</v>
      </c>
      <c r="V10" s="29">
        <f t="shared" si="0"/>
        <v>0</v>
      </c>
      <c r="W10" s="30">
        <f t="shared" si="1"/>
        <v>10</v>
      </c>
      <c r="X10" s="31">
        <f>SUM(G10,K10,O10,S10)</f>
        <v>5</v>
      </c>
      <c r="Y10" s="29">
        <f t="shared" ref="Y10:Y15" si="2">X10*30</f>
        <v>150</v>
      </c>
      <c r="Z10" s="32"/>
      <c r="AA10" s="33">
        <f>COUNTIF(C10,"K")</f>
        <v>0</v>
      </c>
      <c r="AB10" s="12">
        <f>COUNTIF(C10,"KV")</f>
        <v>0</v>
      </c>
      <c r="AC10" s="12">
        <f>COUNTIF(C10,"V")</f>
        <v>0</v>
      </c>
      <c r="AD10" s="2">
        <f>IF(AA10=1,X10,0)</f>
        <v>0</v>
      </c>
      <c r="AE10" s="2">
        <f>IF(AB10=1,X10,0)</f>
        <v>0</v>
      </c>
      <c r="AF10" s="2">
        <f>IF(AC10=1,X10,0)</f>
        <v>0</v>
      </c>
      <c r="AG10" s="2"/>
    </row>
    <row r="11" spans="1:33" ht="15.75" customHeight="1" x14ac:dyDescent="0.2">
      <c r="A11" s="13">
        <v>4</v>
      </c>
      <c r="B11" s="36"/>
      <c r="C11" s="37"/>
      <c r="D11" s="16" t="s">
        <v>32</v>
      </c>
      <c r="E11" s="42">
        <v>10</v>
      </c>
      <c r="F11" s="43">
        <v>5</v>
      </c>
      <c r="G11" s="44">
        <v>5</v>
      </c>
      <c r="H11" s="45" t="s">
        <v>29</v>
      </c>
      <c r="I11" s="21"/>
      <c r="J11" s="22"/>
      <c r="K11" s="23"/>
      <c r="L11" s="24"/>
      <c r="M11" s="21"/>
      <c r="N11" s="22"/>
      <c r="O11" s="23"/>
      <c r="P11" s="24"/>
      <c r="Q11" s="25"/>
      <c r="R11" s="26"/>
      <c r="S11" s="19"/>
      <c r="T11" s="27"/>
      <c r="U11" s="28">
        <f t="shared" si="0"/>
        <v>10</v>
      </c>
      <c r="V11" s="29">
        <f t="shared" si="0"/>
        <v>5</v>
      </c>
      <c r="W11" s="30">
        <f t="shared" si="1"/>
        <v>15</v>
      </c>
      <c r="X11" s="31">
        <f>SUM(G11,K11,O11,S11)</f>
        <v>5</v>
      </c>
      <c r="Y11" s="29">
        <f t="shared" si="2"/>
        <v>150</v>
      </c>
      <c r="Z11" s="32"/>
      <c r="AA11" s="33">
        <f>COUNTIF(C11,"K")</f>
        <v>0</v>
      </c>
      <c r="AB11" s="12">
        <f>COUNTIF(C11,"KV")</f>
        <v>0</v>
      </c>
      <c r="AC11" s="12">
        <f>COUNTIF(C11,"V")</f>
        <v>0</v>
      </c>
      <c r="AD11" s="2">
        <f>IF(AA11=1,X11,0)</f>
        <v>0</v>
      </c>
      <c r="AE11" s="2">
        <f>IF(AB11=1,X11,0)</f>
        <v>0</v>
      </c>
      <c r="AF11" s="2">
        <f>IF(AC11=1,X11,0)</f>
        <v>0</v>
      </c>
      <c r="AG11" s="2"/>
    </row>
    <row r="12" spans="1:33" ht="15.75" customHeight="1" x14ac:dyDescent="0.2">
      <c r="A12" s="13">
        <v>5</v>
      </c>
      <c r="B12" s="36"/>
      <c r="C12" s="15"/>
      <c r="D12" s="34" t="s">
        <v>33</v>
      </c>
      <c r="E12" s="42">
        <v>5</v>
      </c>
      <c r="F12" s="43">
        <v>5</v>
      </c>
      <c r="G12" s="44">
        <v>4</v>
      </c>
      <c r="H12" s="45" t="s">
        <v>34</v>
      </c>
      <c r="I12" s="25"/>
      <c r="J12" s="26"/>
      <c r="K12" s="19"/>
      <c r="L12" s="27"/>
      <c r="M12" s="25"/>
      <c r="N12" s="26"/>
      <c r="O12" s="19"/>
      <c r="P12" s="27"/>
      <c r="Q12" s="25"/>
      <c r="R12" s="26"/>
      <c r="S12" s="19"/>
      <c r="T12" s="27"/>
      <c r="U12" s="28">
        <f t="shared" si="0"/>
        <v>5</v>
      </c>
      <c r="V12" s="29">
        <f t="shared" si="0"/>
        <v>5</v>
      </c>
      <c r="W12" s="30">
        <f t="shared" si="1"/>
        <v>10</v>
      </c>
      <c r="X12" s="31">
        <f>G12+K12+O12+S12</f>
        <v>4</v>
      </c>
      <c r="Y12" s="29">
        <f t="shared" si="2"/>
        <v>120</v>
      </c>
      <c r="Z12" s="32"/>
      <c r="AA12" s="33"/>
      <c r="AB12" s="12"/>
      <c r="AC12" s="12"/>
      <c r="AD12" s="2"/>
      <c r="AE12" s="2"/>
      <c r="AF12" s="2"/>
      <c r="AG12" s="2"/>
    </row>
    <row r="13" spans="1:33" ht="15.75" customHeight="1" x14ac:dyDescent="0.2">
      <c r="A13" s="13">
        <v>6</v>
      </c>
      <c r="B13" s="36"/>
      <c r="C13" s="15"/>
      <c r="D13" s="46" t="s">
        <v>35</v>
      </c>
      <c r="E13" s="42"/>
      <c r="F13" s="43"/>
      <c r="G13" s="44"/>
      <c r="H13" s="45"/>
      <c r="I13" s="17">
        <v>5</v>
      </c>
      <c r="J13" s="18">
        <v>5</v>
      </c>
      <c r="K13" s="19">
        <v>3</v>
      </c>
      <c r="L13" s="20" t="s">
        <v>34</v>
      </c>
      <c r="M13" s="21"/>
      <c r="N13" s="22"/>
      <c r="O13" s="23"/>
      <c r="P13" s="24"/>
      <c r="Q13" s="25"/>
      <c r="R13" s="26"/>
      <c r="S13" s="19"/>
      <c r="T13" s="27"/>
      <c r="U13" s="28">
        <f t="shared" si="0"/>
        <v>5</v>
      </c>
      <c r="V13" s="29">
        <f t="shared" si="0"/>
        <v>5</v>
      </c>
      <c r="W13" s="30">
        <f t="shared" si="1"/>
        <v>10</v>
      </c>
      <c r="X13" s="31">
        <f>G13+K13+O13+S13</f>
        <v>3</v>
      </c>
      <c r="Y13" s="29">
        <f t="shared" si="2"/>
        <v>90</v>
      </c>
      <c r="Z13" s="32"/>
      <c r="AA13" s="33">
        <f>COUNTIF(C13,"K")</f>
        <v>0</v>
      </c>
      <c r="AB13" s="12">
        <f>COUNTIF(C13,"KV")</f>
        <v>0</v>
      </c>
      <c r="AC13" s="12">
        <f>COUNTIF(C13,"V")</f>
        <v>0</v>
      </c>
      <c r="AD13" s="2">
        <f>IF(AA13=1,X13,0)</f>
        <v>0</v>
      </c>
      <c r="AE13" s="2">
        <f>IF(AB13=1,X13,0)</f>
        <v>0</v>
      </c>
      <c r="AF13" s="2">
        <f>IF(AC13=1,X13,0)</f>
        <v>0</v>
      </c>
      <c r="AG13" s="2"/>
    </row>
    <row r="14" spans="1:33" ht="15.75" customHeight="1" x14ac:dyDescent="0.2">
      <c r="A14" s="13">
        <v>7</v>
      </c>
      <c r="B14" s="47"/>
      <c r="C14" s="15"/>
      <c r="D14" s="46" t="s">
        <v>36</v>
      </c>
      <c r="E14" s="42"/>
      <c r="F14" s="43"/>
      <c r="G14" s="44"/>
      <c r="H14" s="45"/>
      <c r="I14" s="17">
        <v>10</v>
      </c>
      <c r="J14" s="18">
        <v>0</v>
      </c>
      <c r="K14" s="19">
        <v>5</v>
      </c>
      <c r="L14" s="20" t="s">
        <v>29</v>
      </c>
      <c r="M14" s="22"/>
      <c r="N14" s="22"/>
      <c r="O14" s="23"/>
      <c r="P14" s="24"/>
      <c r="Q14" s="25"/>
      <c r="R14" s="26"/>
      <c r="S14" s="19"/>
      <c r="T14" s="27"/>
      <c r="U14" s="28">
        <f t="shared" si="0"/>
        <v>10</v>
      </c>
      <c r="V14" s="29">
        <f t="shared" si="0"/>
        <v>0</v>
      </c>
      <c r="W14" s="30">
        <f t="shared" si="1"/>
        <v>10</v>
      </c>
      <c r="X14" s="31">
        <f>G14+K14+O14+S14</f>
        <v>5</v>
      </c>
      <c r="Y14" s="29">
        <f t="shared" si="2"/>
        <v>150</v>
      </c>
      <c r="Z14" s="32"/>
      <c r="AA14" s="33"/>
      <c r="AB14" s="12"/>
      <c r="AC14" s="12"/>
      <c r="AD14" s="2"/>
      <c r="AE14" s="2"/>
      <c r="AF14" s="2"/>
      <c r="AG14" s="2"/>
    </row>
    <row r="15" spans="1:33" ht="15.75" customHeight="1" x14ac:dyDescent="0.2">
      <c r="A15" s="13">
        <v>8</v>
      </c>
      <c r="B15" s="47"/>
      <c r="C15" s="15"/>
      <c r="D15" s="46" t="s">
        <v>37</v>
      </c>
      <c r="E15" s="42"/>
      <c r="F15" s="43"/>
      <c r="G15" s="44"/>
      <c r="H15" s="45"/>
      <c r="I15" s="17">
        <v>10</v>
      </c>
      <c r="J15" s="18">
        <v>5</v>
      </c>
      <c r="K15" s="19">
        <v>5</v>
      </c>
      <c r="L15" s="20" t="s">
        <v>29</v>
      </c>
      <c r="M15" s="22"/>
      <c r="N15" s="22"/>
      <c r="O15" s="23"/>
      <c r="P15" s="24"/>
      <c r="Q15" s="25"/>
      <c r="R15" s="26"/>
      <c r="S15" s="19"/>
      <c r="T15" s="27"/>
      <c r="U15" s="28">
        <f t="shared" si="0"/>
        <v>10</v>
      </c>
      <c r="V15" s="29">
        <f t="shared" si="0"/>
        <v>5</v>
      </c>
      <c r="W15" s="30">
        <f t="shared" si="1"/>
        <v>15</v>
      </c>
      <c r="X15" s="31">
        <f>SUM(G15,K15,O15,S15)</f>
        <v>5</v>
      </c>
      <c r="Y15" s="29">
        <f t="shared" si="2"/>
        <v>150</v>
      </c>
      <c r="Z15" s="32"/>
      <c r="AA15" s="33"/>
      <c r="AB15" s="12"/>
      <c r="AC15" s="12"/>
      <c r="AD15" s="2"/>
      <c r="AE15" s="2"/>
      <c r="AF15" s="2"/>
      <c r="AG15" s="2"/>
    </row>
    <row r="16" spans="1:33" ht="15.75" customHeight="1" x14ac:dyDescent="0.25">
      <c r="A16" s="249" t="s">
        <v>38</v>
      </c>
      <c r="B16" s="250"/>
      <c r="C16" s="250"/>
      <c r="D16" s="250"/>
      <c r="E16" s="48">
        <f>SUM(E8:E15)</f>
        <v>40</v>
      </c>
      <c r="F16" s="49">
        <f>SUM(F8:F15)</f>
        <v>15</v>
      </c>
      <c r="G16" s="50"/>
      <c r="H16" s="51"/>
      <c r="I16" s="48">
        <f>SUM(I8:I15)</f>
        <v>25</v>
      </c>
      <c r="J16" s="49">
        <f>SUM(J8:J15)</f>
        <v>10</v>
      </c>
      <c r="K16" s="50"/>
      <c r="L16" s="51"/>
      <c r="M16" s="48">
        <f>SUM(M8:M15)</f>
        <v>0</v>
      </c>
      <c r="N16" s="49">
        <f>SUM(N8:N15)</f>
        <v>0</v>
      </c>
      <c r="O16" s="50"/>
      <c r="P16" s="51"/>
      <c r="Q16" s="48">
        <f>SUM(Q8:Q15)</f>
        <v>0</v>
      </c>
      <c r="R16" s="49">
        <f>SUM(R8:R15)</f>
        <v>0</v>
      </c>
      <c r="S16" s="50"/>
      <c r="T16" s="51"/>
      <c r="U16" s="52">
        <f>SUM(U8:U15)</f>
        <v>65</v>
      </c>
      <c r="V16" s="53">
        <f>SUM(V8:V15)</f>
        <v>25</v>
      </c>
      <c r="W16" s="54">
        <f>SUM(W8:W15)</f>
        <v>90</v>
      </c>
      <c r="X16" s="55"/>
      <c r="Y16" s="56">
        <f>SUM(Y8:Y15)</f>
        <v>1050</v>
      </c>
      <c r="Z16" s="54">
        <f>SUM(Z8:Z15)</f>
        <v>0</v>
      </c>
      <c r="AA16" s="2"/>
      <c r="AB16" s="2"/>
      <c r="AC16" s="2"/>
      <c r="AD16" s="2"/>
      <c r="AE16" s="2"/>
      <c r="AF16" s="2"/>
      <c r="AG16" s="2"/>
    </row>
    <row r="17" spans="1:33" ht="15.75" customHeight="1" thickBot="1" x14ac:dyDescent="0.3">
      <c r="A17" s="277" t="s">
        <v>39</v>
      </c>
      <c r="B17" s="278"/>
      <c r="C17" s="278"/>
      <c r="D17" s="278"/>
      <c r="E17" s="57"/>
      <c r="F17" s="58"/>
      <c r="G17" s="59">
        <f>SUM(G8:G15)</f>
        <v>22</v>
      </c>
      <c r="H17" s="60"/>
      <c r="I17" s="57"/>
      <c r="J17" s="58"/>
      <c r="K17" s="59">
        <f>SUM(K8:K15)</f>
        <v>13</v>
      </c>
      <c r="L17" s="60"/>
      <c r="M17" s="57"/>
      <c r="N17" s="58"/>
      <c r="O17" s="59">
        <f>SUM(O8:O15)</f>
        <v>0</v>
      </c>
      <c r="P17" s="60"/>
      <c r="Q17" s="57"/>
      <c r="R17" s="58"/>
      <c r="S17" s="59">
        <f>SUM(S8:S16)</f>
        <v>0</v>
      </c>
      <c r="T17" s="60"/>
      <c r="U17" s="57"/>
      <c r="V17" s="61"/>
      <c r="W17" s="60"/>
      <c r="X17" s="62">
        <f>SUM(X8:X16)</f>
        <v>35</v>
      </c>
      <c r="Y17" s="59"/>
      <c r="Z17" s="63"/>
      <c r="AA17" s="64"/>
      <c r="AB17" s="65"/>
      <c r="AC17" s="65"/>
      <c r="AD17" s="65">
        <f>SUM(AD8:AD15)</f>
        <v>0</v>
      </c>
      <c r="AE17" s="65">
        <f>SUM(AE8:AE15)</f>
        <v>0</v>
      </c>
      <c r="AF17" s="65">
        <f>SUM(AF8:AF15)</f>
        <v>0</v>
      </c>
      <c r="AG17" s="2"/>
    </row>
    <row r="18" spans="1:33" ht="15.75" customHeight="1" x14ac:dyDescent="0.25">
      <c r="A18" s="245" t="s">
        <v>40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8"/>
      <c r="AA18" s="2"/>
      <c r="AB18" s="2"/>
      <c r="AC18" s="2"/>
      <c r="AD18" s="2"/>
      <c r="AE18" s="2"/>
      <c r="AF18" s="2"/>
      <c r="AG18" s="2"/>
    </row>
    <row r="19" spans="1:33" ht="15.75" customHeight="1" x14ac:dyDescent="0.2">
      <c r="A19" s="13">
        <v>9</v>
      </c>
      <c r="B19" s="36"/>
      <c r="C19" s="15"/>
      <c r="D19" s="66" t="s">
        <v>41</v>
      </c>
      <c r="E19" s="38">
        <v>5</v>
      </c>
      <c r="F19" s="39">
        <v>0</v>
      </c>
      <c r="G19" s="19">
        <v>3</v>
      </c>
      <c r="H19" s="40" t="s">
        <v>29</v>
      </c>
      <c r="I19" s="42"/>
      <c r="J19" s="43"/>
      <c r="K19" s="44"/>
      <c r="L19" s="45"/>
      <c r="M19" s="67"/>
      <c r="N19" s="67"/>
      <c r="O19" s="68"/>
      <c r="P19" s="69"/>
      <c r="Q19" s="67"/>
      <c r="R19" s="67"/>
      <c r="S19" s="68"/>
      <c r="T19" s="69"/>
      <c r="U19" s="28">
        <f>E19+I19+M19+Q19</f>
        <v>5</v>
      </c>
      <c r="V19" s="29">
        <f>F19+J19+N19+R19</f>
        <v>0</v>
      </c>
      <c r="W19" s="30">
        <f>U19+V19</f>
        <v>5</v>
      </c>
      <c r="X19" s="31">
        <f t="shared" ref="X19:X26" si="3">G19+K19+O19+S19</f>
        <v>3</v>
      </c>
      <c r="Y19" s="29">
        <f t="shared" ref="Y19:Y26" si="4">X19*30</f>
        <v>90</v>
      </c>
      <c r="Z19" s="32"/>
      <c r="AA19" s="33">
        <f>COUNTIF(C19,"K")</f>
        <v>0</v>
      </c>
      <c r="AB19" s="12">
        <f>COUNTIF(C19,"KV")</f>
        <v>0</v>
      </c>
      <c r="AC19" s="12">
        <f>COUNTIF(C19,"V")</f>
        <v>0</v>
      </c>
      <c r="AD19" s="2">
        <f>IF(AA19=1,X19,0)</f>
        <v>0</v>
      </c>
      <c r="AE19" s="2">
        <f>IF(AB19=1,X19,0)</f>
        <v>0</v>
      </c>
      <c r="AF19" s="2">
        <f>IF(AC19=1,X19,0)</f>
        <v>0</v>
      </c>
      <c r="AG19" s="2"/>
    </row>
    <row r="20" spans="1:33" ht="15.75" customHeight="1" x14ac:dyDescent="0.2">
      <c r="A20" s="13">
        <v>10</v>
      </c>
      <c r="B20" s="14"/>
      <c r="C20" s="15"/>
      <c r="D20" s="66" t="s">
        <v>42</v>
      </c>
      <c r="E20" s="25">
        <v>10</v>
      </c>
      <c r="F20" s="26">
        <v>0</v>
      </c>
      <c r="G20" s="19">
        <v>5</v>
      </c>
      <c r="H20" s="27" t="s">
        <v>29</v>
      </c>
      <c r="I20" s="38"/>
      <c r="J20" s="39"/>
      <c r="K20" s="19"/>
      <c r="L20" s="40"/>
      <c r="M20" s="42"/>
      <c r="N20" s="43"/>
      <c r="O20" s="44"/>
      <c r="P20" s="45"/>
      <c r="Q20" s="42"/>
      <c r="R20" s="43"/>
      <c r="S20" s="44"/>
      <c r="T20" s="45"/>
      <c r="U20" s="28">
        <f t="shared" ref="U20:V26" si="5">E20+I20+M20+Q20</f>
        <v>10</v>
      </c>
      <c r="V20" s="29">
        <f t="shared" si="5"/>
        <v>0</v>
      </c>
      <c r="W20" s="30">
        <f t="shared" ref="W20:W26" si="6">U20+V20</f>
        <v>10</v>
      </c>
      <c r="X20" s="31">
        <f t="shared" si="3"/>
        <v>5</v>
      </c>
      <c r="Y20" s="29">
        <f t="shared" si="4"/>
        <v>150</v>
      </c>
      <c r="Z20" s="32"/>
      <c r="AA20" s="33">
        <f>COUNTIF(C20,"K")</f>
        <v>0</v>
      </c>
      <c r="AB20" s="12">
        <f>COUNTIF(C20,"KV")</f>
        <v>0</v>
      </c>
      <c r="AC20" s="12">
        <f>COUNTIF(C20,"V")</f>
        <v>0</v>
      </c>
      <c r="AD20" s="2">
        <f>IF(AA20=1,X20,0)</f>
        <v>0</v>
      </c>
      <c r="AE20" s="2">
        <f>IF(AB20=1,X20,0)</f>
        <v>0</v>
      </c>
      <c r="AF20" s="2">
        <f>IF(AC20=1,X20,0)</f>
        <v>0</v>
      </c>
      <c r="AG20" s="2"/>
    </row>
    <row r="21" spans="1:33" ht="15.75" customHeight="1" x14ac:dyDescent="0.2">
      <c r="A21" s="13">
        <v>11</v>
      </c>
      <c r="B21" s="14"/>
      <c r="C21" s="15"/>
      <c r="D21" s="66" t="s">
        <v>43</v>
      </c>
      <c r="E21" s="38"/>
      <c r="F21" s="39"/>
      <c r="G21" s="19"/>
      <c r="H21" s="40"/>
      <c r="I21" s="38">
        <v>5</v>
      </c>
      <c r="J21" s="39">
        <v>5</v>
      </c>
      <c r="K21" s="19">
        <v>5</v>
      </c>
      <c r="L21" s="40" t="s">
        <v>34</v>
      </c>
      <c r="M21" s="25"/>
      <c r="N21" s="26"/>
      <c r="O21" s="19"/>
      <c r="P21" s="27"/>
      <c r="Q21" s="38"/>
      <c r="R21" s="39"/>
      <c r="S21" s="19"/>
      <c r="T21" s="40"/>
      <c r="U21" s="28">
        <f t="shared" si="5"/>
        <v>5</v>
      </c>
      <c r="V21" s="29">
        <f t="shared" si="5"/>
        <v>5</v>
      </c>
      <c r="W21" s="30">
        <f t="shared" si="6"/>
        <v>10</v>
      </c>
      <c r="X21" s="31">
        <f t="shared" si="3"/>
        <v>5</v>
      </c>
      <c r="Y21" s="29">
        <f t="shared" si="4"/>
        <v>150</v>
      </c>
      <c r="Z21" s="32"/>
      <c r="AA21" s="33"/>
      <c r="AB21" s="12"/>
      <c r="AC21" s="12"/>
      <c r="AD21" s="2"/>
      <c r="AE21" s="2"/>
      <c r="AF21" s="2"/>
      <c r="AG21" s="2"/>
    </row>
    <row r="22" spans="1:33" ht="15.75" customHeight="1" x14ac:dyDescent="0.2">
      <c r="A22" s="13">
        <v>13</v>
      </c>
      <c r="B22" s="70"/>
      <c r="C22" s="15"/>
      <c r="D22" s="66" t="s">
        <v>44</v>
      </c>
      <c r="E22" s="38"/>
      <c r="F22" s="39"/>
      <c r="G22" s="19"/>
      <c r="H22" s="40"/>
      <c r="I22" s="42">
        <v>10</v>
      </c>
      <c r="J22" s="43">
        <v>5</v>
      </c>
      <c r="K22" s="44">
        <v>6</v>
      </c>
      <c r="L22" s="45" t="s">
        <v>29</v>
      </c>
      <c r="M22" s="42"/>
      <c r="N22" s="43"/>
      <c r="O22" s="44"/>
      <c r="P22" s="45"/>
      <c r="Q22" s="42"/>
      <c r="R22" s="43"/>
      <c r="S22" s="44"/>
      <c r="T22" s="45"/>
      <c r="U22" s="28">
        <f t="shared" si="5"/>
        <v>10</v>
      </c>
      <c r="V22" s="29">
        <f t="shared" si="5"/>
        <v>5</v>
      </c>
      <c r="W22" s="30">
        <f t="shared" si="6"/>
        <v>15</v>
      </c>
      <c r="X22" s="31">
        <f t="shared" si="3"/>
        <v>6</v>
      </c>
      <c r="Y22" s="29">
        <f t="shared" si="4"/>
        <v>180</v>
      </c>
      <c r="Z22" s="32"/>
      <c r="AA22" s="33">
        <f>COUNTIF(C22,"K")</f>
        <v>0</v>
      </c>
      <c r="AB22" s="12">
        <f>COUNTIF(C22,"KV")</f>
        <v>0</v>
      </c>
      <c r="AC22" s="12">
        <f>COUNTIF(C22,"V")</f>
        <v>0</v>
      </c>
      <c r="AD22" s="2">
        <f>IF(AA22=1,X22,0)</f>
        <v>0</v>
      </c>
      <c r="AE22" s="2">
        <f>IF(AB22=1,X22,0)</f>
        <v>0</v>
      </c>
      <c r="AF22" s="2">
        <f>IF(AC22=1,X22,0)</f>
        <v>0</v>
      </c>
      <c r="AG22" s="2"/>
    </row>
    <row r="23" spans="1:33" ht="15.75" customHeight="1" x14ac:dyDescent="0.2">
      <c r="A23" s="13">
        <v>13</v>
      </c>
      <c r="B23" s="14"/>
      <c r="C23" s="15"/>
      <c r="D23" s="66" t="s">
        <v>45</v>
      </c>
      <c r="E23" s="38"/>
      <c r="F23" s="39"/>
      <c r="G23" s="19"/>
      <c r="H23" s="40"/>
      <c r="I23" s="42"/>
      <c r="J23" s="43"/>
      <c r="K23" s="44"/>
      <c r="L23" s="45"/>
      <c r="M23" s="42">
        <v>0</v>
      </c>
      <c r="N23" s="43">
        <v>5</v>
      </c>
      <c r="O23" s="44">
        <v>2</v>
      </c>
      <c r="P23" s="45" t="s">
        <v>46</v>
      </c>
      <c r="Q23" s="42"/>
      <c r="R23" s="43"/>
      <c r="S23" s="44"/>
      <c r="T23" s="45"/>
      <c r="U23" s="28">
        <f t="shared" si="5"/>
        <v>0</v>
      </c>
      <c r="V23" s="29">
        <f t="shared" si="5"/>
        <v>5</v>
      </c>
      <c r="W23" s="30">
        <f t="shared" si="6"/>
        <v>5</v>
      </c>
      <c r="X23" s="31">
        <f t="shared" si="3"/>
        <v>2</v>
      </c>
      <c r="Y23" s="29">
        <f t="shared" si="4"/>
        <v>60</v>
      </c>
      <c r="Z23" s="32"/>
      <c r="AA23" s="33"/>
      <c r="AB23" s="12"/>
      <c r="AC23" s="12"/>
      <c r="AD23" s="2"/>
      <c r="AE23" s="2"/>
      <c r="AF23" s="2"/>
      <c r="AG23" s="2"/>
    </row>
    <row r="24" spans="1:33" ht="15.75" customHeight="1" x14ac:dyDescent="0.2">
      <c r="A24" s="13">
        <v>14</v>
      </c>
      <c r="B24" s="14"/>
      <c r="C24" s="15"/>
      <c r="D24" s="71" t="s">
        <v>47</v>
      </c>
      <c r="E24" s="38"/>
      <c r="F24" s="39"/>
      <c r="G24" s="19"/>
      <c r="H24" s="40"/>
      <c r="I24" s="25"/>
      <c r="J24" s="26"/>
      <c r="K24" s="19"/>
      <c r="L24" s="27"/>
      <c r="M24" s="25">
        <v>15</v>
      </c>
      <c r="N24" s="26">
        <v>0</v>
      </c>
      <c r="O24" s="19">
        <v>4</v>
      </c>
      <c r="P24" s="27" t="s">
        <v>29</v>
      </c>
      <c r="Q24" s="42"/>
      <c r="R24" s="43"/>
      <c r="S24" s="44"/>
      <c r="T24" s="45"/>
      <c r="U24" s="28">
        <f t="shared" si="5"/>
        <v>15</v>
      </c>
      <c r="V24" s="29">
        <f t="shared" si="5"/>
        <v>0</v>
      </c>
      <c r="W24" s="30">
        <f t="shared" si="6"/>
        <v>15</v>
      </c>
      <c r="X24" s="31">
        <f t="shared" si="3"/>
        <v>4</v>
      </c>
      <c r="Y24" s="29">
        <f t="shared" si="4"/>
        <v>120</v>
      </c>
      <c r="Z24" s="32"/>
      <c r="AA24" s="33"/>
      <c r="AB24" s="12"/>
      <c r="AC24" s="12"/>
      <c r="AD24" s="2"/>
      <c r="AE24" s="2"/>
      <c r="AF24" s="2"/>
      <c r="AG24" s="2"/>
    </row>
    <row r="25" spans="1:33" ht="15.75" customHeight="1" x14ac:dyDescent="0.2">
      <c r="A25" s="13">
        <v>15</v>
      </c>
      <c r="B25" s="14"/>
      <c r="C25" s="15"/>
      <c r="D25" s="66" t="s">
        <v>48</v>
      </c>
      <c r="E25" s="25"/>
      <c r="F25" s="26"/>
      <c r="G25" s="19"/>
      <c r="H25" s="27"/>
      <c r="I25" s="25"/>
      <c r="J25" s="26"/>
      <c r="K25" s="44"/>
      <c r="L25" s="27"/>
      <c r="M25" s="25"/>
      <c r="N25" s="26"/>
      <c r="O25" s="44"/>
      <c r="P25" s="27"/>
      <c r="Q25" s="17">
        <v>0</v>
      </c>
      <c r="R25" s="18">
        <v>5</v>
      </c>
      <c r="S25" s="44">
        <v>2</v>
      </c>
      <c r="T25" s="20" t="s">
        <v>46</v>
      </c>
      <c r="U25" s="28">
        <f t="shared" si="5"/>
        <v>0</v>
      </c>
      <c r="V25" s="29">
        <f t="shared" si="5"/>
        <v>5</v>
      </c>
      <c r="W25" s="30">
        <f t="shared" si="6"/>
        <v>5</v>
      </c>
      <c r="X25" s="31">
        <f t="shared" si="3"/>
        <v>2</v>
      </c>
      <c r="Y25" s="29">
        <f t="shared" si="4"/>
        <v>60</v>
      </c>
      <c r="Z25" s="32"/>
      <c r="AA25" s="33"/>
      <c r="AB25" s="12"/>
      <c r="AC25" s="12"/>
      <c r="AD25" s="2"/>
      <c r="AE25" s="2"/>
      <c r="AF25" s="2"/>
      <c r="AG25" s="2"/>
    </row>
    <row r="26" spans="1:33" ht="15.75" customHeight="1" x14ac:dyDescent="0.2">
      <c r="A26" s="13">
        <v>16</v>
      </c>
      <c r="B26" s="14"/>
      <c r="C26" s="15"/>
      <c r="D26" s="66" t="s">
        <v>49</v>
      </c>
      <c r="E26" s="25"/>
      <c r="F26" s="26"/>
      <c r="G26" s="19"/>
      <c r="H26" s="27"/>
      <c r="I26" s="25"/>
      <c r="J26" s="26"/>
      <c r="K26" s="19"/>
      <c r="L26" s="27"/>
      <c r="M26" s="25"/>
      <c r="N26" s="26"/>
      <c r="O26" s="19"/>
      <c r="P26" s="27"/>
      <c r="Q26" s="25">
        <v>5</v>
      </c>
      <c r="R26" s="26">
        <v>0</v>
      </c>
      <c r="S26" s="19">
        <v>3</v>
      </c>
      <c r="T26" s="27" t="s">
        <v>29</v>
      </c>
      <c r="U26" s="28">
        <f t="shared" si="5"/>
        <v>5</v>
      </c>
      <c r="V26" s="29">
        <f t="shared" si="5"/>
        <v>0</v>
      </c>
      <c r="W26" s="30">
        <f t="shared" si="6"/>
        <v>5</v>
      </c>
      <c r="X26" s="31">
        <f t="shared" si="3"/>
        <v>3</v>
      </c>
      <c r="Y26" s="29">
        <f t="shared" si="4"/>
        <v>90</v>
      </c>
      <c r="Z26" s="32"/>
      <c r="AA26" s="33"/>
      <c r="AB26" s="12"/>
      <c r="AC26" s="12"/>
      <c r="AD26" s="2"/>
      <c r="AE26" s="2"/>
      <c r="AF26" s="2"/>
      <c r="AG26" s="2"/>
    </row>
    <row r="27" spans="1:33" ht="15.75" customHeight="1" x14ac:dyDescent="0.25">
      <c r="A27" s="249" t="s">
        <v>50</v>
      </c>
      <c r="B27" s="250"/>
      <c r="C27" s="250"/>
      <c r="D27" s="251"/>
      <c r="E27" s="72">
        <f>SUM(E19:E26)</f>
        <v>15</v>
      </c>
      <c r="F27" s="73">
        <f>SUM(F19:F26)</f>
        <v>0</v>
      </c>
      <c r="G27" s="74"/>
      <c r="H27" s="75"/>
      <c r="I27" s="73">
        <f>SUM(I19:I26)</f>
        <v>15</v>
      </c>
      <c r="J27" s="73">
        <f>SUM(J19:J26)</f>
        <v>10</v>
      </c>
      <c r="K27" s="74"/>
      <c r="L27" s="75"/>
      <c r="M27" s="72">
        <f>SUM(M19:M26)</f>
        <v>15</v>
      </c>
      <c r="N27" s="73">
        <f>SUM(N19:N26)</f>
        <v>5</v>
      </c>
      <c r="O27" s="74"/>
      <c r="P27" s="75"/>
      <c r="Q27" s="72">
        <f>SUM(Q19:Q26)</f>
        <v>5</v>
      </c>
      <c r="R27" s="73">
        <f>SUM(R19:R26)</f>
        <v>5</v>
      </c>
      <c r="S27" s="74"/>
      <c r="T27" s="75"/>
      <c r="U27" s="76">
        <f>SUM(U19:U26)</f>
        <v>50</v>
      </c>
      <c r="V27" s="77">
        <f>SUM(V19:V26)</f>
        <v>20</v>
      </c>
      <c r="W27" s="51">
        <f>SUM(W19:W26)</f>
        <v>70</v>
      </c>
      <c r="X27" s="55"/>
      <c r="Y27" s="78">
        <f>SUM(Y19:Y26)</f>
        <v>900</v>
      </c>
      <c r="Z27" s="51">
        <f>SUM(Z19:Z26)</f>
        <v>0</v>
      </c>
      <c r="AA27" s="2"/>
      <c r="AB27" s="2"/>
      <c r="AC27" s="2"/>
      <c r="AD27" s="2"/>
      <c r="AE27" s="2"/>
      <c r="AF27" s="2"/>
      <c r="AG27" s="2"/>
    </row>
    <row r="28" spans="1:33" ht="15.75" customHeight="1" thickBot="1" x14ac:dyDescent="0.3">
      <c r="A28" s="277" t="s">
        <v>51</v>
      </c>
      <c r="B28" s="278"/>
      <c r="C28" s="278"/>
      <c r="D28" s="279"/>
      <c r="E28" s="57"/>
      <c r="F28" s="58"/>
      <c r="G28" s="61">
        <f>SUM(G19:G26)</f>
        <v>8</v>
      </c>
      <c r="H28" s="79"/>
      <c r="I28" s="58"/>
      <c r="J28" s="58"/>
      <c r="K28" s="61">
        <f>SUM(K19:K26)</f>
        <v>11</v>
      </c>
      <c r="L28" s="79"/>
      <c r="M28" s="57"/>
      <c r="N28" s="58"/>
      <c r="O28" s="61">
        <f>SUM(O19:O26)</f>
        <v>6</v>
      </c>
      <c r="P28" s="79"/>
      <c r="Q28" s="57"/>
      <c r="R28" s="58"/>
      <c r="S28" s="61">
        <f>SUM(S19:S27)</f>
        <v>5</v>
      </c>
      <c r="T28" s="79"/>
      <c r="U28" s="57"/>
      <c r="V28" s="61"/>
      <c r="W28" s="60"/>
      <c r="X28" s="62">
        <f>SUM(X19:X27)</f>
        <v>30</v>
      </c>
      <c r="Y28" s="61"/>
      <c r="Z28" s="60"/>
      <c r="AA28" s="80"/>
      <c r="AB28" s="81"/>
      <c r="AC28" s="81"/>
      <c r="AD28" s="81">
        <f>SUM(AD19:AD26)</f>
        <v>0</v>
      </c>
      <c r="AE28" s="81">
        <f>SUM(AE19:AE26)</f>
        <v>0</v>
      </c>
      <c r="AF28" s="81">
        <f>SUM(AF19:AF26)</f>
        <v>0</v>
      </c>
      <c r="AG28" s="2"/>
    </row>
    <row r="29" spans="1:33" ht="15.75" customHeight="1" x14ac:dyDescent="0.25">
      <c r="A29" s="245" t="s">
        <v>52</v>
      </c>
      <c r="B29" s="246"/>
      <c r="C29" s="246"/>
      <c r="D29" s="246"/>
      <c r="E29" s="247"/>
      <c r="F29" s="247"/>
      <c r="G29" s="247"/>
      <c r="H29" s="247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8"/>
      <c r="AA29" s="2"/>
      <c r="AB29" s="2"/>
      <c r="AC29" s="2"/>
      <c r="AD29" s="2"/>
      <c r="AE29" s="2"/>
      <c r="AF29" s="2"/>
      <c r="AG29" s="2"/>
    </row>
    <row r="30" spans="1:33" ht="15.75" customHeight="1" x14ac:dyDescent="0.2">
      <c r="A30" s="13">
        <v>17</v>
      </c>
      <c r="B30" s="14"/>
      <c r="C30" s="15"/>
      <c r="D30" s="36" t="s">
        <v>53</v>
      </c>
      <c r="E30" s="25"/>
      <c r="F30" s="26"/>
      <c r="G30" s="19"/>
      <c r="H30" s="27"/>
      <c r="I30" s="25">
        <v>5</v>
      </c>
      <c r="J30" s="26">
        <v>5</v>
      </c>
      <c r="K30" s="82">
        <v>6</v>
      </c>
      <c r="L30" s="27" t="s">
        <v>34</v>
      </c>
      <c r="M30" s="25"/>
      <c r="N30" s="26"/>
      <c r="O30" s="19"/>
      <c r="P30" s="27"/>
      <c r="Q30" s="25"/>
      <c r="R30" s="26"/>
      <c r="S30" s="19"/>
      <c r="T30" s="27"/>
      <c r="U30" s="28">
        <f>E30+I30+M30+Q30</f>
        <v>5</v>
      </c>
      <c r="V30" s="29">
        <f>F30+J30+N30+R30</f>
        <v>5</v>
      </c>
      <c r="W30" s="30">
        <f>U30+V30</f>
        <v>10</v>
      </c>
      <c r="X30" s="31">
        <f t="shared" ref="X30:X36" si="7">G30+K30+O30+S30</f>
        <v>6</v>
      </c>
      <c r="Y30" s="29">
        <f t="shared" ref="Y30:Y38" si="8">X30*30</f>
        <v>180</v>
      </c>
      <c r="Z30" s="32"/>
      <c r="AA30" s="33">
        <f t="shared" ref="AA30:AA35" si="9">COUNTIF(C30,"K")</f>
        <v>0</v>
      </c>
      <c r="AB30" s="12">
        <f t="shared" ref="AB30:AB35" si="10">COUNTIF(C30,"KV")</f>
        <v>0</v>
      </c>
      <c r="AC30" s="12">
        <f t="shared" ref="AC30:AC35" si="11">COUNTIF(C30,"V")</f>
        <v>0</v>
      </c>
      <c r="AD30" s="2">
        <f t="shared" ref="AD30:AD35" si="12">IF(AA30=1,X30,0)</f>
        <v>0</v>
      </c>
      <c r="AE30" s="2">
        <f t="shared" ref="AE30:AE35" si="13">IF(AB30=1,X30,0)</f>
        <v>0</v>
      </c>
      <c r="AF30" s="2">
        <f t="shared" ref="AF30:AF35" si="14">IF(AC30=1,X30,0)</f>
        <v>0</v>
      </c>
      <c r="AG30" s="2"/>
    </row>
    <row r="31" spans="1:33" ht="15.75" customHeight="1" x14ac:dyDescent="0.2">
      <c r="A31" s="13">
        <v>18</v>
      </c>
      <c r="B31" s="70"/>
      <c r="C31" s="15"/>
      <c r="D31" s="36" t="s">
        <v>54</v>
      </c>
      <c r="E31" s="38"/>
      <c r="F31" s="39"/>
      <c r="G31" s="19"/>
      <c r="H31" s="40"/>
      <c r="I31" s="38"/>
      <c r="J31" s="39"/>
      <c r="K31" s="19"/>
      <c r="L31" s="40"/>
      <c r="M31" s="38">
        <v>5</v>
      </c>
      <c r="N31" s="39">
        <v>5</v>
      </c>
      <c r="O31" s="19">
        <v>5</v>
      </c>
      <c r="P31" s="40" t="s">
        <v>34</v>
      </c>
      <c r="Q31" s="38"/>
      <c r="R31" s="39"/>
      <c r="S31" s="19"/>
      <c r="T31" s="40"/>
      <c r="U31" s="28">
        <f t="shared" ref="U31:V38" si="15">E31+I31+M31+Q31</f>
        <v>5</v>
      </c>
      <c r="V31" s="29">
        <f t="shared" si="15"/>
        <v>5</v>
      </c>
      <c r="W31" s="30">
        <f t="shared" ref="W31:W38" si="16">U31+V31</f>
        <v>10</v>
      </c>
      <c r="X31" s="31">
        <f t="shared" si="7"/>
        <v>5</v>
      </c>
      <c r="Y31" s="29">
        <f t="shared" si="8"/>
        <v>150</v>
      </c>
      <c r="Z31" s="83"/>
      <c r="AA31" s="33">
        <f t="shared" si="9"/>
        <v>0</v>
      </c>
      <c r="AB31" s="12">
        <f t="shared" si="10"/>
        <v>0</v>
      </c>
      <c r="AC31" s="12">
        <f t="shared" si="11"/>
        <v>0</v>
      </c>
      <c r="AD31" s="2">
        <f t="shared" si="12"/>
        <v>0</v>
      </c>
      <c r="AE31" s="2">
        <f t="shared" si="13"/>
        <v>0</v>
      </c>
      <c r="AF31" s="2">
        <f t="shared" si="14"/>
        <v>0</v>
      </c>
      <c r="AG31" s="2"/>
    </row>
    <row r="32" spans="1:33" ht="15.75" customHeight="1" x14ac:dyDescent="0.2">
      <c r="A32" s="13">
        <v>19</v>
      </c>
      <c r="B32" s="14"/>
      <c r="C32" s="15"/>
      <c r="D32" s="36" t="s">
        <v>55</v>
      </c>
      <c r="E32" s="38"/>
      <c r="F32" s="39"/>
      <c r="G32" s="19"/>
      <c r="H32" s="40"/>
      <c r="I32" s="38"/>
      <c r="J32" s="39"/>
      <c r="K32" s="19"/>
      <c r="L32" s="40"/>
      <c r="M32" s="38">
        <v>15</v>
      </c>
      <c r="N32" s="39">
        <v>0</v>
      </c>
      <c r="O32" s="19">
        <v>6</v>
      </c>
      <c r="P32" s="40" t="s">
        <v>34</v>
      </c>
      <c r="Q32" s="38"/>
      <c r="R32" s="39"/>
      <c r="S32" s="19"/>
      <c r="T32" s="40"/>
      <c r="U32" s="28">
        <f t="shared" si="15"/>
        <v>15</v>
      </c>
      <c r="V32" s="29">
        <f t="shared" si="15"/>
        <v>0</v>
      </c>
      <c r="W32" s="30">
        <f t="shared" si="16"/>
        <v>15</v>
      </c>
      <c r="X32" s="31">
        <f t="shared" si="7"/>
        <v>6</v>
      </c>
      <c r="Y32" s="29">
        <f t="shared" si="8"/>
        <v>180</v>
      </c>
      <c r="Z32" s="83"/>
      <c r="AA32" s="33">
        <f t="shared" si="9"/>
        <v>0</v>
      </c>
      <c r="AB32" s="12">
        <f t="shared" si="10"/>
        <v>0</v>
      </c>
      <c r="AC32" s="12">
        <f t="shared" si="11"/>
        <v>0</v>
      </c>
      <c r="AD32" s="2">
        <f t="shared" si="12"/>
        <v>0</v>
      </c>
      <c r="AE32" s="2">
        <f t="shared" si="13"/>
        <v>0</v>
      </c>
      <c r="AF32" s="2">
        <f t="shared" si="14"/>
        <v>0</v>
      </c>
      <c r="AG32" s="2"/>
    </row>
    <row r="33" spans="1:33" ht="15.75" customHeight="1" x14ac:dyDescent="0.2">
      <c r="A33" s="13">
        <v>20</v>
      </c>
      <c r="B33" s="14"/>
      <c r="C33" s="15"/>
      <c r="D33" s="66" t="s">
        <v>56</v>
      </c>
      <c r="E33" s="38"/>
      <c r="F33" s="39"/>
      <c r="G33" s="19"/>
      <c r="H33" s="40"/>
      <c r="I33" s="25"/>
      <c r="J33" s="26"/>
      <c r="K33" s="19"/>
      <c r="L33" s="27"/>
      <c r="M33" s="25">
        <v>10</v>
      </c>
      <c r="N33" s="26">
        <v>0</v>
      </c>
      <c r="O33" s="19">
        <v>6</v>
      </c>
      <c r="P33" s="27" t="s">
        <v>29</v>
      </c>
      <c r="Q33" s="25"/>
      <c r="R33" s="26"/>
      <c r="S33" s="19"/>
      <c r="T33" s="27"/>
      <c r="U33" s="28">
        <f t="shared" si="15"/>
        <v>10</v>
      </c>
      <c r="V33" s="29">
        <f t="shared" si="15"/>
        <v>0</v>
      </c>
      <c r="W33" s="30">
        <f t="shared" si="16"/>
        <v>10</v>
      </c>
      <c r="X33" s="31">
        <f t="shared" si="7"/>
        <v>6</v>
      </c>
      <c r="Y33" s="29">
        <f t="shared" si="8"/>
        <v>180</v>
      </c>
      <c r="Z33" s="32"/>
      <c r="AA33" s="33">
        <f t="shared" si="9"/>
        <v>0</v>
      </c>
      <c r="AB33" s="12">
        <f t="shared" si="10"/>
        <v>0</v>
      </c>
      <c r="AC33" s="12">
        <f t="shared" si="11"/>
        <v>0</v>
      </c>
      <c r="AD33" s="2">
        <f t="shared" si="12"/>
        <v>0</v>
      </c>
      <c r="AE33" s="2">
        <f t="shared" si="13"/>
        <v>0</v>
      </c>
      <c r="AF33" s="2">
        <f t="shared" si="14"/>
        <v>0</v>
      </c>
      <c r="AG33" s="2"/>
    </row>
    <row r="34" spans="1:33" ht="15.75" customHeight="1" x14ac:dyDescent="0.2">
      <c r="A34" s="13">
        <v>21</v>
      </c>
      <c r="B34" s="36"/>
      <c r="C34" s="15"/>
      <c r="D34" s="36" t="s">
        <v>57</v>
      </c>
      <c r="E34" s="25"/>
      <c r="F34" s="26"/>
      <c r="G34" s="19"/>
      <c r="H34" s="27"/>
      <c r="I34" s="25"/>
      <c r="J34" s="26"/>
      <c r="K34" s="19"/>
      <c r="L34" s="27"/>
      <c r="M34" s="25">
        <v>5</v>
      </c>
      <c r="N34" s="26">
        <v>0</v>
      </c>
      <c r="O34" s="19">
        <v>4</v>
      </c>
      <c r="P34" s="27" t="s">
        <v>29</v>
      </c>
      <c r="Q34" s="25"/>
      <c r="R34" s="26"/>
      <c r="S34" s="19"/>
      <c r="T34" s="27"/>
      <c r="U34" s="28">
        <f t="shared" si="15"/>
        <v>5</v>
      </c>
      <c r="V34" s="29">
        <f t="shared" si="15"/>
        <v>0</v>
      </c>
      <c r="W34" s="30">
        <f t="shared" si="16"/>
        <v>5</v>
      </c>
      <c r="X34" s="31">
        <f t="shared" si="7"/>
        <v>4</v>
      </c>
      <c r="Y34" s="29">
        <f t="shared" si="8"/>
        <v>120</v>
      </c>
      <c r="Z34" s="83"/>
      <c r="AA34" s="33">
        <f t="shared" si="9"/>
        <v>0</v>
      </c>
      <c r="AB34" s="12">
        <f t="shared" si="10"/>
        <v>0</v>
      </c>
      <c r="AC34" s="12">
        <f t="shared" si="11"/>
        <v>0</v>
      </c>
      <c r="AD34" s="2">
        <f t="shared" si="12"/>
        <v>0</v>
      </c>
      <c r="AE34" s="2">
        <f t="shared" si="13"/>
        <v>0</v>
      </c>
      <c r="AF34" s="2">
        <f t="shared" si="14"/>
        <v>0</v>
      </c>
      <c r="AG34" s="2"/>
    </row>
    <row r="35" spans="1:33" ht="15.75" customHeight="1" x14ac:dyDescent="0.2">
      <c r="A35" s="13">
        <v>22</v>
      </c>
      <c r="B35" s="14"/>
      <c r="C35" s="15"/>
      <c r="D35" s="36" t="s">
        <v>58</v>
      </c>
      <c r="E35" s="25"/>
      <c r="F35" s="26"/>
      <c r="G35" s="19"/>
      <c r="H35" s="27"/>
      <c r="I35" s="25"/>
      <c r="J35" s="26"/>
      <c r="K35" s="19"/>
      <c r="L35" s="27"/>
      <c r="M35" s="25">
        <v>5</v>
      </c>
      <c r="N35" s="26">
        <v>0</v>
      </c>
      <c r="O35" s="19">
        <v>3</v>
      </c>
      <c r="P35" s="27" t="s">
        <v>34</v>
      </c>
      <c r="Q35" s="25"/>
      <c r="R35" s="26"/>
      <c r="S35" s="19"/>
      <c r="T35" s="27"/>
      <c r="U35" s="28">
        <f t="shared" si="15"/>
        <v>5</v>
      </c>
      <c r="V35" s="29">
        <f t="shared" si="15"/>
        <v>0</v>
      </c>
      <c r="W35" s="30">
        <f t="shared" si="16"/>
        <v>5</v>
      </c>
      <c r="X35" s="31">
        <f t="shared" si="7"/>
        <v>3</v>
      </c>
      <c r="Y35" s="29">
        <f t="shared" si="8"/>
        <v>90</v>
      </c>
      <c r="Z35" s="32"/>
      <c r="AA35" s="33">
        <f t="shared" si="9"/>
        <v>0</v>
      </c>
      <c r="AB35" s="12">
        <f t="shared" si="10"/>
        <v>0</v>
      </c>
      <c r="AC35" s="12">
        <f t="shared" si="11"/>
        <v>0</v>
      </c>
      <c r="AD35" s="2">
        <f t="shared" si="12"/>
        <v>0</v>
      </c>
      <c r="AE35" s="2">
        <f t="shared" si="13"/>
        <v>0</v>
      </c>
      <c r="AF35" s="2">
        <f t="shared" si="14"/>
        <v>0</v>
      </c>
      <c r="AG35" s="2"/>
    </row>
    <row r="36" spans="1:33" ht="15.75" customHeight="1" x14ac:dyDescent="0.2">
      <c r="A36" s="13">
        <v>23</v>
      </c>
      <c r="B36" s="14"/>
      <c r="C36" s="15"/>
      <c r="D36" s="71" t="s">
        <v>59</v>
      </c>
      <c r="E36" s="38"/>
      <c r="F36" s="39"/>
      <c r="G36" s="19"/>
      <c r="H36" s="40"/>
      <c r="I36" s="25"/>
      <c r="J36" s="26"/>
      <c r="K36" s="19"/>
      <c r="L36" s="27"/>
      <c r="M36" s="38"/>
      <c r="N36" s="39"/>
      <c r="O36" s="19"/>
      <c r="P36" s="40"/>
      <c r="Q36" s="38">
        <v>15</v>
      </c>
      <c r="R36" s="39">
        <v>0</v>
      </c>
      <c r="S36" s="19">
        <v>6</v>
      </c>
      <c r="T36" s="40" t="s">
        <v>29</v>
      </c>
      <c r="U36" s="28">
        <f t="shared" si="15"/>
        <v>15</v>
      </c>
      <c r="V36" s="29">
        <f t="shared" si="15"/>
        <v>0</v>
      </c>
      <c r="W36" s="30">
        <f t="shared" si="16"/>
        <v>15</v>
      </c>
      <c r="X36" s="31">
        <f t="shared" si="7"/>
        <v>6</v>
      </c>
      <c r="Y36" s="29">
        <f t="shared" si="8"/>
        <v>180</v>
      </c>
      <c r="Z36" s="32"/>
      <c r="AA36" s="33"/>
      <c r="AB36" s="12"/>
      <c r="AC36" s="12"/>
      <c r="AD36" s="2"/>
      <c r="AE36" s="2"/>
      <c r="AF36" s="2"/>
      <c r="AG36" s="2"/>
    </row>
    <row r="37" spans="1:33" ht="15.75" customHeight="1" x14ac:dyDescent="0.2">
      <c r="A37" s="13">
        <v>24</v>
      </c>
      <c r="B37" s="70"/>
      <c r="C37" s="15"/>
      <c r="D37" s="66" t="s">
        <v>60</v>
      </c>
      <c r="E37" s="38"/>
      <c r="F37" s="39"/>
      <c r="G37" s="19"/>
      <c r="H37" s="40"/>
      <c r="I37" s="25"/>
      <c r="J37" s="26"/>
      <c r="K37" s="19"/>
      <c r="L37" s="27"/>
      <c r="M37" s="25"/>
      <c r="N37" s="26"/>
      <c r="O37" s="19"/>
      <c r="P37" s="27"/>
      <c r="Q37" s="25">
        <v>5</v>
      </c>
      <c r="R37" s="26">
        <v>5</v>
      </c>
      <c r="S37" s="19">
        <v>5</v>
      </c>
      <c r="T37" s="27" t="s">
        <v>29</v>
      </c>
      <c r="U37" s="28">
        <f t="shared" si="15"/>
        <v>5</v>
      </c>
      <c r="V37" s="29">
        <f t="shared" si="15"/>
        <v>5</v>
      </c>
      <c r="W37" s="30">
        <f t="shared" si="16"/>
        <v>10</v>
      </c>
      <c r="X37" s="31">
        <f>G37+K37+O37+S37</f>
        <v>5</v>
      </c>
      <c r="Y37" s="29">
        <f t="shared" si="8"/>
        <v>150</v>
      </c>
      <c r="Z37" s="32"/>
      <c r="AA37" s="33"/>
      <c r="AB37" s="12"/>
      <c r="AC37" s="12"/>
      <c r="AD37" s="2"/>
      <c r="AE37" s="2"/>
      <c r="AF37" s="2"/>
      <c r="AG37" s="2"/>
    </row>
    <row r="38" spans="1:33" ht="15.75" customHeight="1" x14ac:dyDescent="0.2">
      <c r="A38" s="13">
        <v>25</v>
      </c>
      <c r="B38" s="14"/>
      <c r="C38" s="15"/>
      <c r="D38" s="36" t="s">
        <v>61</v>
      </c>
      <c r="E38" s="25"/>
      <c r="F38" s="26"/>
      <c r="G38" s="19"/>
      <c r="H38" s="27"/>
      <c r="I38" s="25"/>
      <c r="J38" s="26"/>
      <c r="K38" s="19"/>
      <c r="L38" s="27"/>
      <c r="M38" s="25"/>
      <c r="N38" s="26"/>
      <c r="O38" s="19"/>
      <c r="P38" s="27"/>
      <c r="Q38" s="25">
        <v>15</v>
      </c>
      <c r="R38" s="26">
        <v>0</v>
      </c>
      <c r="S38" s="19">
        <v>4</v>
      </c>
      <c r="T38" s="27" t="s">
        <v>29</v>
      </c>
      <c r="U38" s="28">
        <f t="shared" si="15"/>
        <v>15</v>
      </c>
      <c r="V38" s="29">
        <f t="shared" si="15"/>
        <v>0</v>
      </c>
      <c r="W38" s="30">
        <f t="shared" si="16"/>
        <v>15</v>
      </c>
      <c r="X38" s="31">
        <f>G38+K38+O38+S38</f>
        <v>4</v>
      </c>
      <c r="Y38" s="29">
        <f t="shared" si="8"/>
        <v>120</v>
      </c>
      <c r="Z38" s="32"/>
      <c r="AA38" s="33"/>
      <c r="AB38" s="12"/>
      <c r="AC38" s="12"/>
      <c r="AD38" s="2"/>
      <c r="AE38" s="2"/>
      <c r="AF38" s="2"/>
      <c r="AG38" s="2"/>
    </row>
    <row r="39" spans="1:33" ht="15.75" customHeight="1" thickBot="1" x14ac:dyDescent="0.3">
      <c r="A39" s="249" t="s">
        <v>62</v>
      </c>
      <c r="B39" s="250"/>
      <c r="C39" s="250"/>
      <c r="D39" s="251"/>
      <c r="E39" s="72">
        <f>SUM(E30:E38)</f>
        <v>0</v>
      </c>
      <c r="F39" s="73">
        <f>SUM(F30:F38)</f>
        <v>0</v>
      </c>
      <c r="G39" s="74">
        <f>SUM(G30:G38)</f>
        <v>0</v>
      </c>
      <c r="H39" s="75"/>
      <c r="I39" s="72">
        <f>SUM(I30:I38)</f>
        <v>5</v>
      </c>
      <c r="J39" s="73">
        <f>SUM(J30:J38)</f>
        <v>5</v>
      </c>
      <c r="K39" s="50"/>
      <c r="L39" s="75"/>
      <c r="M39" s="72">
        <f>SUM(M30:M38)</f>
        <v>40</v>
      </c>
      <c r="N39" s="73">
        <f>SUM(N30:N38)</f>
        <v>5</v>
      </c>
      <c r="O39" s="74"/>
      <c r="P39" s="75"/>
      <c r="Q39" s="72">
        <f>SUM(Q30:Q38)</f>
        <v>35</v>
      </c>
      <c r="R39" s="73">
        <f>SUM(R30:R38)</f>
        <v>5</v>
      </c>
      <c r="S39" s="19"/>
      <c r="T39" s="75"/>
      <c r="U39" s="84">
        <f>SUM(U30:U38)</f>
        <v>80</v>
      </c>
      <c r="V39" s="77">
        <f>SUM(V30:V38)</f>
        <v>15</v>
      </c>
      <c r="W39" s="85">
        <f>SUM(W30:W38)</f>
        <v>95</v>
      </c>
      <c r="X39" s="55"/>
      <c r="Y39" s="78">
        <f>SUM(Y30:Y38)</f>
        <v>1350</v>
      </c>
      <c r="Z39" s="30">
        <f>SUM(Z30:Z38)</f>
        <v>0</v>
      </c>
      <c r="AA39" s="33"/>
      <c r="AB39" s="12"/>
      <c r="AC39" s="12"/>
      <c r="AD39" s="2"/>
      <c r="AE39" s="2"/>
      <c r="AF39" s="2"/>
      <c r="AG39" s="2"/>
    </row>
    <row r="40" spans="1:33" ht="15.75" customHeight="1" thickBot="1" x14ac:dyDescent="0.3">
      <c r="A40" s="252" t="s">
        <v>63</v>
      </c>
      <c r="B40" s="253"/>
      <c r="C40" s="253"/>
      <c r="D40" s="254"/>
      <c r="E40" s="86"/>
      <c r="F40" s="87"/>
      <c r="G40" s="88">
        <f>SUM(G30:G38)</f>
        <v>0</v>
      </c>
      <c r="H40" s="89"/>
      <c r="I40" s="86"/>
      <c r="J40" s="87"/>
      <c r="K40" s="90">
        <f>SUM(K30:K39)</f>
        <v>6</v>
      </c>
      <c r="L40" s="89"/>
      <c r="M40" s="86"/>
      <c r="N40" s="87"/>
      <c r="O40" s="88">
        <f>SUM(O30:O39)</f>
        <v>24</v>
      </c>
      <c r="P40" s="89"/>
      <c r="Q40" s="91"/>
      <c r="R40" s="92"/>
      <c r="S40" s="88">
        <f>SUM(S30:S39)</f>
        <v>15</v>
      </c>
      <c r="T40" s="89"/>
      <c r="U40" s="91"/>
      <c r="V40" s="93"/>
      <c r="W40" s="89"/>
      <c r="X40" s="94">
        <f>SUM(X30:X39)</f>
        <v>45</v>
      </c>
      <c r="Y40" s="88"/>
      <c r="Z40" s="95"/>
      <c r="AA40" s="96"/>
      <c r="AB40" s="97"/>
      <c r="AC40" s="97"/>
      <c r="AD40" s="98">
        <f>SUM(AD30:AD38)</f>
        <v>0</v>
      </c>
      <c r="AE40" s="98">
        <f>SUM(AE30:AE38)</f>
        <v>0</v>
      </c>
      <c r="AF40" s="98">
        <f>SUM(AF30:AF38)</f>
        <v>0</v>
      </c>
      <c r="AG40" s="2"/>
    </row>
    <row r="41" spans="1:33" ht="15.75" customHeight="1" thickTop="1" x14ac:dyDescent="0.25">
      <c r="A41" s="255" t="s">
        <v>64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47"/>
      <c r="V41" s="247"/>
      <c r="W41" s="247"/>
      <c r="X41" s="256"/>
      <c r="Y41" s="256"/>
      <c r="Z41" s="257"/>
      <c r="AA41" s="2"/>
      <c r="AB41" s="2"/>
      <c r="AC41" s="2"/>
      <c r="AD41" s="2"/>
      <c r="AE41" s="2"/>
      <c r="AF41" s="2"/>
      <c r="AG41" s="2"/>
    </row>
    <row r="42" spans="1:33" ht="15.75" customHeight="1" thickBot="1" x14ac:dyDescent="0.25">
      <c r="A42" s="13">
        <v>26</v>
      </c>
      <c r="B42" s="202"/>
      <c r="C42" s="15"/>
      <c r="D42" s="36" t="s">
        <v>64</v>
      </c>
      <c r="E42" s="37"/>
      <c r="F42" s="37"/>
      <c r="G42" s="19"/>
      <c r="H42" s="27"/>
      <c r="I42" s="25"/>
      <c r="J42" s="26"/>
      <c r="K42" s="19"/>
      <c r="L42" s="27"/>
      <c r="M42" s="25"/>
      <c r="N42" s="26"/>
      <c r="O42" s="19"/>
      <c r="P42" s="27"/>
      <c r="Q42" s="25"/>
      <c r="R42" s="26"/>
      <c r="S42" s="19">
        <v>10</v>
      </c>
      <c r="T42" s="27" t="s">
        <v>46</v>
      </c>
      <c r="U42" s="99">
        <f>E42+I42+M42+Q42</f>
        <v>0</v>
      </c>
      <c r="V42" s="100">
        <f>F42+J42+N42+R42</f>
        <v>0</v>
      </c>
      <c r="W42" s="100">
        <f>U42+V42</f>
        <v>0</v>
      </c>
      <c r="X42" s="19">
        <f>G42+K42+O42+S42</f>
        <v>10</v>
      </c>
      <c r="Y42" s="101">
        <f>X42*30</f>
        <v>300</v>
      </c>
      <c r="Z42" s="32"/>
      <c r="AA42" s="33">
        <f>COUNTIF(C42,"K")</f>
        <v>0</v>
      </c>
      <c r="AB42" s="12">
        <f>COUNTIF(C42,"KV")</f>
        <v>0</v>
      </c>
      <c r="AC42" s="12">
        <f>COUNTIF(C42,"V")</f>
        <v>0</v>
      </c>
      <c r="AD42" s="2">
        <f>IF(AA42=1,X42,0)</f>
        <v>0</v>
      </c>
      <c r="AE42" s="2">
        <f>IF(AB42=1,X42,0)</f>
        <v>0</v>
      </c>
      <c r="AF42" s="2">
        <f>IF(AC42=1,X42,0)</f>
        <v>0</v>
      </c>
      <c r="AG42" s="2"/>
    </row>
    <row r="43" spans="1:33" ht="15.75" customHeight="1" thickBot="1" x14ac:dyDescent="0.3">
      <c r="A43" s="258" t="s">
        <v>65</v>
      </c>
      <c r="B43" s="259"/>
      <c r="C43" s="259"/>
      <c r="D43" s="260"/>
      <c r="E43" s="261">
        <f>E16+F16+E27+F27+E39+F39</f>
        <v>70</v>
      </c>
      <c r="F43" s="262"/>
      <c r="G43" s="102"/>
      <c r="H43" s="103"/>
      <c r="I43" s="263">
        <f>I16+J16+I27+J27+I39+J39</f>
        <v>70</v>
      </c>
      <c r="J43" s="262"/>
      <c r="K43" s="102"/>
      <c r="L43" s="103"/>
      <c r="M43" s="263">
        <f>M16+N16+M27+N27+M39+N39</f>
        <v>65</v>
      </c>
      <c r="N43" s="262"/>
      <c r="O43" s="102"/>
      <c r="P43" s="103"/>
      <c r="Q43" s="263">
        <f>Q16+R16+Q27+R27+Q39+R39</f>
        <v>50</v>
      </c>
      <c r="R43" s="262"/>
      <c r="S43" s="102"/>
      <c r="T43" s="103"/>
      <c r="U43" s="104">
        <f>U16+U27+U39</f>
        <v>195</v>
      </c>
      <c r="V43" s="105">
        <f>V16+V27+V39</f>
        <v>60</v>
      </c>
      <c r="W43" s="106">
        <f>W16+W27+W39</f>
        <v>255</v>
      </c>
      <c r="X43" s="107"/>
      <c r="Y43" s="108" t="e">
        <f>#REF!+Y39</f>
        <v>#REF!</v>
      </c>
      <c r="Z43" s="109" t="e">
        <f>#REF!+Z39</f>
        <v>#REF!</v>
      </c>
      <c r="AA43" s="2"/>
      <c r="AB43" s="2"/>
      <c r="AC43" s="2"/>
      <c r="AD43" s="2"/>
      <c r="AE43" s="2"/>
      <c r="AF43" s="2"/>
      <c r="AG43" s="2"/>
    </row>
    <row r="44" spans="1:33" ht="15.75" customHeight="1" thickBot="1" x14ac:dyDescent="0.3">
      <c r="A44" s="264" t="s">
        <v>66</v>
      </c>
      <c r="B44" s="265"/>
      <c r="C44" s="265"/>
      <c r="D44" s="266"/>
      <c r="E44" s="102"/>
      <c r="F44" s="102"/>
      <c r="G44" s="107">
        <f>SUM(G40,G28,G17)</f>
        <v>30</v>
      </c>
      <c r="H44" s="110"/>
      <c r="I44" s="111"/>
      <c r="J44" s="112"/>
      <c r="K44" s="107">
        <f>SUM(K40,K28,K17)</f>
        <v>30</v>
      </c>
      <c r="L44" s="110"/>
      <c r="M44" s="111"/>
      <c r="N44" s="112"/>
      <c r="O44" s="107">
        <f>SUM(O40,O28,O17)</f>
        <v>30</v>
      </c>
      <c r="P44" s="110"/>
      <c r="Q44" s="111"/>
      <c r="R44" s="112"/>
      <c r="S44" s="107">
        <f>SUM(S40,S28,S17,S42)</f>
        <v>30</v>
      </c>
      <c r="T44" s="110"/>
      <c r="U44" s="111"/>
      <c r="V44" s="112"/>
      <c r="W44" s="112"/>
      <c r="X44" s="107">
        <f>X17+X28+X40+X42</f>
        <v>120</v>
      </c>
      <c r="Y44" s="107"/>
      <c r="Z44" s="113"/>
      <c r="AA44" s="114"/>
      <c r="AB44" s="115"/>
      <c r="AC44" s="115"/>
      <c r="AD44" s="116" t="e">
        <f>#REF!+AD40+#REF!+#REF!</f>
        <v>#REF!</v>
      </c>
      <c r="AE44" s="116" t="e">
        <f>#REF!+AE40+#REF!+#REF!</f>
        <v>#REF!</v>
      </c>
      <c r="AF44" s="116" t="e">
        <f>#REF!+AF40+#REF!+#REF!</f>
        <v>#REF!</v>
      </c>
      <c r="AG44" s="117" t="e">
        <f>SUM(AD44:AF44)</f>
        <v>#REF!</v>
      </c>
    </row>
    <row r="45" spans="1:33" ht="15.75" customHeight="1" x14ac:dyDescent="0.25">
      <c r="A45" s="246" t="s">
        <v>67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67"/>
      <c r="AA45" s="2"/>
      <c r="AB45" s="2"/>
      <c r="AC45" s="2"/>
      <c r="AD45" s="2"/>
      <c r="AE45" s="2"/>
      <c r="AF45" s="2"/>
      <c r="AG45" s="2"/>
    </row>
    <row r="46" spans="1:33" s="125" customFormat="1" ht="15.75" customHeight="1" x14ac:dyDescent="0.25">
      <c r="A46" s="268"/>
      <c r="B46" s="269"/>
      <c r="C46" s="269"/>
      <c r="D46" s="270"/>
      <c r="E46" s="118"/>
      <c r="F46" s="118"/>
      <c r="G46" s="74"/>
      <c r="H46" s="27"/>
      <c r="I46" s="119"/>
      <c r="J46" s="120"/>
      <c r="K46" s="74"/>
      <c r="L46" s="27"/>
      <c r="M46" s="119"/>
      <c r="N46" s="120"/>
      <c r="O46" s="74"/>
      <c r="P46" s="27"/>
      <c r="Q46" s="17"/>
      <c r="R46" s="18"/>
      <c r="S46" s="74"/>
      <c r="T46" s="27"/>
      <c r="U46" s="28">
        <f t="shared" ref="U46:V48" si="17">E46+I46+M46+Q46</f>
        <v>0</v>
      </c>
      <c r="V46" s="121">
        <f t="shared" si="17"/>
        <v>0</v>
      </c>
      <c r="W46" s="121">
        <f>SUM(U46:V46)</f>
        <v>0</v>
      </c>
      <c r="X46" s="82">
        <f>G46+K46+O46+S46</f>
        <v>0</v>
      </c>
      <c r="Y46" s="122">
        <f>X46*30</f>
        <v>0</v>
      </c>
      <c r="Z46" s="123"/>
      <c r="AA46" s="124"/>
      <c r="AB46" s="2"/>
      <c r="AC46" s="124"/>
      <c r="AD46" s="2"/>
      <c r="AE46" s="2"/>
      <c r="AF46" s="2"/>
      <c r="AG46" s="2"/>
    </row>
    <row r="47" spans="1:33" s="125" customFormat="1" ht="15.75" customHeight="1" thickBot="1" x14ac:dyDescent="0.3">
      <c r="A47" s="271"/>
      <c r="B47" s="272"/>
      <c r="C47" s="272"/>
      <c r="D47" s="273"/>
      <c r="E47" s="126"/>
      <c r="F47" s="126"/>
      <c r="G47" s="44"/>
      <c r="H47" s="20"/>
      <c r="I47" s="17"/>
      <c r="J47" s="18"/>
      <c r="K47" s="44"/>
      <c r="L47" s="20"/>
      <c r="M47" s="17"/>
      <c r="N47" s="18"/>
      <c r="O47" s="44"/>
      <c r="P47" s="20"/>
      <c r="Q47" s="17"/>
      <c r="R47" s="18"/>
      <c r="S47" s="44"/>
      <c r="T47" s="20"/>
      <c r="U47" s="28">
        <f t="shared" si="17"/>
        <v>0</v>
      </c>
      <c r="V47" s="121">
        <f t="shared" si="17"/>
        <v>0</v>
      </c>
      <c r="W47" s="121">
        <f>SUM(U47:V47)</f>
        <v>0</v>
      </c>
      <c r="X47" s="82">
        <f>G47+K47+O47+S47</f>
        <v>0</v>
      </c>
      <c r="Y47" s="122">
        <f>X47*30</f>
        <v>0</v>
      </c>
      <c r="Z47" s="127"/>
      <c r="AA47" s="2"/>
      <c r="AB47" s="2"/>
      <c r="AC47" s="2"/>
      <c r="AD47" s="2"/>
      <c r="AE47" s="2"/>
      <c r="AF47" s="2"/>
      <c r="AG47" s="2"/>
    </row>
    <row r="48" spans="1:33" ht="15.75" customHeight="1" thickBot="1" x14ac:dyDescent="0.25">
      <c r="A48" s="274"/>
      <c r="B48" s="275"/>
      <c r="C48" s="275"/>
      <c r="D48" s="276"/>
      <c r="E48" s="128"/>
      <c r="F48" s="128"/>
      <c r="G48" s="129"/>
      <c r="H48" s="130"/>
      <c r="I48" s="131"/>
      <c r="J48" s="132"/>
      <c r="K48" s="129"/>
      <c r="L48" s="130"/>
      <c r="M48" s="131"/>
      <c r="N48" s="132"/>
      <c r="O48" s="129"/>
      <c r="P48" s="130"/>
      <c r="Q48" s="131"/>
      <c r="R48" s="132"/>
      <c r="S48" s="129"/>
      <c r="T48" s="130"/>
      <c r="U48" s="133">
        <f t="shared" si="17"/>
        <v>0</v>
      </c>
      <c r="V48" s="134">
        <f t="shared" si="17"/>
        <v>0</v>
      </c>
      <c r="W48" s="134">
        <f>SUM(U48:V48)</f>
        <v>0</v>
      </c>
      <c r="X48" s="135">
        <f>G48+K48+O48+S48</f>
        <v>0</v>
      </c>
      <c r="Y48" s="122">
        <f>X48*30</f>
        <v>0</v>
      </c>
      <c r="Z48" s="136"/>
      <c r="AA48" s="2"/>
      <c r="AB48" s="2"/>
      <c r="AC48" s="2"/>
      <c r="AD48" s="2"/>
      <c r="AE48" s="2"/>
      <c r="AF48" s="2"/>
      <c r="AG48" s="2"/>
    </row>
    <row r="49" spans="1:33" ht="15.75" customHeight="1" thickBot="1" x14ac:dyDescent="0.3">
      <c r="A49" s="242" t="s">
        <v>68</v>
      </c>
      <c r="B49" s="243"/>
      <c r="C49" s="243"/>
      <c r="D49" s="244"/>
      <c r="E49" s="137">
        <f>SUM(E46:E48)</f>
        <v>0</v>
      </c>
      <c r="F49" s="137"/>
      <c r="G49" s="138"/>
      <c r="H49" s="139"/>
      <c r="I49" s="140">
        <f>SUM(I46:I48)</f>
        <v>0</v>
      </c>
      <c r="J49" s="141"/>
      <c r="K49" s="138"/>
      <c r="L49" s="139"/>
      <c r="M49" s="140">
        <f>SUM(M46:M48)</f>
        <v>0</v>
      </c>
      <c r="N49" s="141"/>
      <c r="O49" s="138"/>
      <c r="P49" s="139"/>
      <c r="Q49" s="140">
        <f>SUM(Q46:Q48)</f>
        <v>0</v>
      </c>
      <c r="R49" s="141"/>
      <c r="S49" s="138"/>
      <c r="T49" s="139"/>
      <c r="U49" s="142">
        <f>E49+I49+M49+Q49</f>
        <v>0</v>
      </c>
      <c r="V49" s="143">
        <f>SUM(V46:V48)</f>
        <v>0</v>
      </c>
      <c r="W49" s="143">
        <f>SUM(W46:W48)</f>
        <v>0</v>
      </c>
      <c r="X49" s="144">
        <f>G49+K49+O49+S49</f>
        <v>0</v>
      </c>
      <c r="Y49" s="145">
        <f>X49*30</f>
        <v>0</v>
      </c>
      <c r="Z49" s="146">
        <f>SUM(Z46:Z48)</f>
        <v>0</v>
      </c>
      <c r="AA49" s="2"/>
      <c r="AB49" s="2"/>
      <c r="AC49" s="2"/>
      <c r="AD49" s="2"/>
      <c r="AE49" s="2"/>
      <c r="AF49" s="2"/>
      <c r="AG49" s="2"/>
    </row>
    <row r="50" spans="1:33" s="125" customFormat="1" ht="20.100000000000001" customHeight="1" thickTop="1" thickBot="1" x14ac:dyDescent="0.25">
      <c r="B50" s="235" t="s">
        <v>77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6"/>
    </row>
    <row r="51" spans="1:33" ht="15.75" customHeight="1" thickTop="1" x14ac:dyDescent="0.25">
      <c r="A51" s="237" t="s">
        <v>27</v>
      </c>
      <c r="B51" s="238"/>
      <c r="C51" s="238"/>
      <c r="D51" s="238"/>
      <c r="E51" s="239">
        <f>E16+F16</f>
        <v>55</v>
      </c>
      <c r="F51" s="240"/>
      <c r="G51" s="147">
        <f>G17</f>
        <v>22</v>
      </c>
      <c r="H51" s="148"/>
      <c r="I51" s="241">
        <f>I16+J16</f>
        <v>35</v>
      </c>
      <c r="J51" s="240"/>
      <c r="K51" s="147">
        <f>K17</f>
        <v>13</v>
      </c>
      <c r="L51" s="148"/>
      <c r="M51" s="241">
        <f>M16+N16</f>
        <v>0</v>
      </c>
      <c r="N51" s="240"/>
      <c r="O51" s="147">
        <f>O17</f>
        <v>0</v>
      </c>
      <c r="P51" s="148"/>
      <c r="Q51" s="241">
        <f>Q16+R16</f>
        <v>0</v>
      </c>
      <c r="R51" s="240"/>
      <c r="S51" s="147">
        <f>S17</f>
        <v>0</v>
      </c>
      <c r="T51" s="149"/>
      <c r="U51" s="150">
        <f>U16</f>
        <v>65</v>
      </c>
      <c r="V51" s="151">
        <f>V16</f>
        <v>25</v>
      </c>
      <c r="W51" s="152">
        <f>U51+V51</f>
        <v>90</v>
      </c>
      <c r="X51" s="153">
        <f>X17</f>
        <v>35</v>
      </c>
      <c r="Y51" s="154">
        <f t="shared" ref="Y51:Y57" si="18">X51*30</f>
        <v>1050</v>
      </c>
      <c r="Z51" s="155">
        <f>Z16</f>
        <v>0</v>
      </c>
      <c r="AA51" s="2"/>
      <c r="AB51" s="2"/>
      <c r="AC51" s="2"/>
      <c r="AD51" s="2"/>
      <c r="AE51" s="2"/>
      <c r="AF51" s="2"/>
      <c r="AG51" s="2"/>
    </row>
    <row r="52" spans="1:33" ht="15.75" customHeight="1" thickBot="1" x14ac:dyDescent="0.3">
      <c r="A52" s="225" t="s">
        <v>40</v>
      </c>
      <c r="B52" s="226"/>
      <c r="C52" s="226"/>
      <c r="D52" s="226"/>
      <c r="E52" s="227">
        <f>E27+F27</f>
        <v>15</v>
      </c>
      <c r="F52" s="228"/>
      <c r="G52" s="156">
        <f>G28</f>
        <v>8</v>
      </c>
      <c r="H52" s="157"/>
      <c r="I52" s="229">
        <f>I27+J27</f>
        <v>25</v>
      </c>
      <c r="J52" s="228"/>
      <c r="K52" s="156">
        <f>K28</f>
        <v>11</v>
      </c>
      <c r="L52" s="157"/>
      <c r="M52" s="229">
        <f>M27+N27</f>
        <v>20</v>
      </c>
      <c r="N52" s="228"/>
      <c r="O52" s="156">
        <f>O28</f>
        <v>6</v>
      </c>
      <c r="P52" s="157"/>
      <c r="Q52" s="229">
        <f>Q27+R27</f>
        <v>10</v>
      </c>
      <c r="R52" s="228"/>
      <c r="S52" s="156">
        <f>S28</f>
        <v>5</v>
      </c>
      <c r="T52" s="158"/>
      <c r="U52" s="159">
        <f>U27</f>
        <v>50</v>
      </c>
      <c r="V52" s="160">
        <f>V27</f>
        <v>20</v>
      </c>
      <c r="W52" s="161">
        <f>U52+V52</f>
        <v>70</v>
      </c>
      <c r="X52" s="162">
        <f>X28</f>
        <v>30</v>
      </c>
      <c r="Y52" s="163">
        <f t="shared" si="18"/>
        <v>900</v>
      </c>
      <c r="Z52" s="164">
        <f>Z17</f>
        <v>0</v>
      </c>
      <c r="AA52" s="2"/>
      <c r="AB52" s="2"/>
      <c r="AC52" s="2"/>
      <c r="AD52" s="2"/>
      <c r="AE52" s="2"/>
      <c r="AF52" s="2"/>
      <c r="AG52" s="2"/>
    </row>
    <row r="53" spans="1:33" ht="15.75" customHeight="1" thickBot="1" x14ac:dyDescent="0.25">
      <c r="A53" s="230" t="s">
        <v>69</v>
      </c>
      <c r="B53" s="231"/>
      <c r="C53" s="231"/>
      <c r="D53" s="231"/>
      <c r="E53" s="232">
        <f>SUM(E51:F52)</f>
        <v>70</v>
      </c>
      <c r="F53" s="233"/>
      <c r="G53" s="165">
        <f>SUM(G51:G52)</f>
        <v>30</v>
      </c>
      <c r="H53" s="166"/>
      <c r="I53" s="234">
        <f>SUM(I51:J52)</f>
        <v>60</v>
      </c>
      <c r="J53" s="233"/>
      <c r="K53" s="165">
        <f>SUM(K51:K52)</f>
        <v>24</v>
      </c>
      <c r="L53" s="166"/>
      <c r="M53" s="234">
        <f>SUM(M51:N52)</f>
        <v>20</v>
      </c>
      <c r="N53" s="233"/>
      <c r="O53" s="165">
        <f>SUM(O51:O52)</f>
        <v>6</v>
      </c>
      <c r="P53" s="166"/>
      <c r="Q53" s="234">
        <f>SUM(Q51:R52)</f>
        <v>10</v>
      </c>
      <c r="R53" s="233"/>
      <c r="S53" s="165">
        <f>SUM(S51:S52)</f>
        <v>5</v>
      </c>
      <c r="T53" s="166"/>
      <c r="U53" s="167">
        <f>SUM(U51:U52)</f>
        <v>115</v>
      </c>
      <c r="V53" s="168">
        <f>SUM(V51:V52)</f>
        <v>45</v>
      </c>
      <c r="W53" s="169">
        <f>SUM(W51:W52)</f>
        <v>160</v>
      </c>
      <c r="X53" s="170">
        <f>SUM(X51:X52)</f>
        <v>65</v>
      </c>
      <c r="Y53" s="169">
        <f t="shared" si="18"/>
        <v>1950</v>
      </c>
      <c r="Z53" s="171">
        <f>SUM(Z51:Z52)</f>
        <v>0</v>
      </c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20" t="s">
        <v>52</v>
      </c>
      <c r="B54" s="221"/>
      <c r="C54" s="221"/>
      <c r="D54" s="221"/>
      <c r="E54" s="222">
        <f>E39+F39</f>
        <v>0</v>
      </c>
      <c r="F54" s="223"/>
      <c r="G54" s="172">
        <f>G40</f>
        <v>0</v>
      </c>
      <c r="H54" s="173"/>
      <c r="I54" s="224">
        <f>I39+J39</f>
        <v>10</v>
      </c>
      <c r="J54" s="223"/>
      <c r="K54" s="172">
        <f>K40</f>
        <v>6</v>
      </c>
      <c r="L54" s="173"/>
      <c r="M54" s="224">
        <f>M39+N39</f>
        <v>45</v>
      </c>
      <c r="N54" s="223"/>
      <c r="O54" s="172">
        <f>O40</f>
        <v>24</v>
      </c>
      <c r="P54" s="173"/>
      <c r="Q54" s="224">
        <f>Q39+R39</f>
        <v>40</v>
      </c>
      <c r="R54" s="223"/>
      <c r="S54" s="172">
        <f>S40</f>
        <v>15</v>
      </c>
      <c r="T54" s="173"/>
      <c r="U54" s="174">
        <f>U39</f>
        <v>80</v>
      </c>
      <c r="V54" s="175">
        <f>V39</f>
        <v>15</v>
      </c>
      <c r="W54" s="176">
        <f>SUM(U54:V54)</f>
        <v>95</v>
      </c>
      <c r="X54" s="177">
        <f>X40</f>
        <v>45</v>
      </c>
      <c r="Y54" s="178">
        <f t="shared" si="18"/>
        <v>1350</v>
      </c>
      <c r="Z54" s="179">
        <f>Z19</f>
        <v>0</v>
      </c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210" t="s">
        <v>64</v>
      </c>
      <c r="B55" s="211"/>
      <c r="C55" s="211"/>
      <c r="D55" s="211"/>
      <c r="E55" s="212">
        <f>E42+F42</f>
        <v>0</v>
      </c>
      <c r="F55" s="213"/>
      <c r="G55" s="74"/>
      <c r="H55" s="51"/>
      <c r="I55" s="214">
        <f>I42+J42</f>
        <v>0</v>
      </c>
      <c r="J55" s="213"/>
      <c r="K55" s="74"/>
      <c r="L55" s="51"/>
      <c r="M55" s="214">
        <f>M42+N42</f>
        <v>0</v>
      </c>
      <c r="N55" s="213"/>
      <c r="O55" s="74"/>
      <c r="P55" s="51"/>
      <c r="Q55" s="214">
        <f>Q42+R42</f>
        <v>0</v>
      </c>
      <c r="R55" s="213"/>
      <c r="S55" s="74">
        <f>S42</f>
        <v>10</v>
      </c>
      <c r="T55" s="51"/>
      <c r="U55" s="52">
        <f>U42</f>
        <v>0</v>
      </c>
      <c r="V55" s="180">
        <f>V42</f>
        <v>0</v>
      </c>
      <c r="W55" s="181">
        <f>SUM(U55:V55)</f>
        <v>0</v>
      </c>
      <c r="X55" s="182">
        <f>X42</f>
        <v>10</v>
      </c>
      <c r="Y55" s="181">
        <f t="shared" si="18"/>
        <v>300</v>
      </c>
      <c r="Z55" s="183">
        <f>Z22</f>
        <v>0</v>
      </c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210" t="s">
        <v>67</v>
      </c>
      <c r="B56" s="211"/>
      <c r="C56" s="211"/>
      <c r="D56" s="211"/>
      <c r="E56" s="212">
        <f>E49</f>
        <v>0</v>
      </c>
      <c r="F56" s="213"/>
      <c r="G56" s="74"/>
      <c r="H56" s="51"/>
      <c r="I56" s="214">
        <f>I49</f>
        <v>0</v>
      </c>
      <c r="J56" s="213"/>
      <c r="K56" s="74"/>
      <c r="L56" s="51"/>
      <c r="M56" s="214">
        <f>M49</f>
        <v>0</v>
      </c>
      <c r="N56" s="213"/>
      <c r="O56" s="74"/>
      <c r="P56" s="51"/>
      <c r="Q56" s="214">
        <f>Q49</f>
        <v>0</v>
      </c>
      <c r="R56" s="213"/>
      <c r="S56" s="74"/>
      <c r="T56" s="51"/>
      <c r="U56" s="52">
        <f>U49</f>
        <v>0</v>
      </c>
      <c r="V56" s="180">
        <f>V49</f>
        <v>0</v>
      </c>
      <c r="W56" s="49">
        <f>SUM(U56:V56)</f>
        <v>0</v>
      </c>
      <c r="X56" s="182">
        <f>X49</f>
        <v>0</v>
      </c>
      <c r="Y56" s="181">
        <f t="shared" si="18"/>
        <v>0</v>
      </c>
      <c r="Z56" s="183" t="e">
        <f>#REF!</f>
        <v>#REF!</v>
      </c>
      <c r="AA56" s="2"/>
      <c r="AB56" s="2"/>
      <c r="AC56" s="2"/>
      <c r="AD56" s="2"/>
      <c r="AE56" s="2"/>
      <c r="AF56" s="2"/>
      <c r="AG56" s="2"/>
    </row>
    <row r="57" spans="1:33" ht="15.75" customHeight="1" thickBot="1" x14ac:dyDescent="0.3">
      <c r="A57" s="215" t="s">
        <v>70</v>
      </c>
      <c r="B57" s="216"/>
      <c r="C57" s="216"/>
      <c r="D57" s="216"/>
      <c r="E57" s="217">
        <f>SUM(E53:F56)</f>
        <v>70</v>
      </c>
      <c r="F57" s="218"/>
      <c r="G57" s="59">
        <f>SUM(G53:G56)</f>
        <v>30</v>
      </c>
      <c r="H57" s="184"/>
      <c r="I57" s="219">
        <f>SUM(I53:J56)</f>
        <v>70</v>
      </c>
      <c r="J57" s="218"/>
      <c r="K57" s="59">
        <f>SUM(K53:K56)</f>
        <v>30</v>
      </c>
      <c r="L57" s="184"/>
      <c r="M57" s="219">
        <f>SUM(M53:N56)</f>
        <v>65</v>
      </c>
      <c r="N57" s="218"/>
      <c r="O57" s="59">
        <f>SUM(O53:O56)</f>
        <v>30</v>
      </c>
      <c r="P57" s="184"/>
      <c r="Q57" s="219">
        <f>SUM(Q53:R56)</f>
        <v>50</v>
      </c>
      <c r="R57" s="218"/>
      <c r="S57" s="59">
        <f>SUM(S53:S56)</f>
        <v>30</v>
      </c>
      <c r="T57" s="185"/>
      <c r="U57" s="186">
        <f>SUM(U53:U56)</f>
        <v>195</v>
      </c>
      <c r="V57" s="187">
        <f>SUM(V53:V56)</f>
        <v>60</v>
      </c>
      <c r="W57" s="188">
        <f>SUM(W53:W56)</f>
        <v>255</v>
      </c>
      <c r="X57" s="63">
        <f>SUM(X53:X56)</f>
        <v>120</v>
      </c>
      <c r="Y57" s="189">
        <f t="shared" si="18"/>
        <v>3600</v>
      </c>
      <c r="Z57" s="190" t="e">
        <f>SUM(Z53:Z56)</f>
        <v>#REF!</v>
      </c>
      <c r="AA57" s="2"/>
      <c r="AB57" s="2"/>
      <c r="AC57" s="2"/>
      <c r="AD57" s="2"/>
      <c r="AE57" s="2"/>
      <c r="AF57" s="2"/>
      <c r="AG57" s="2"/>
    </row>
    <row r="58" spans="1:33" ht="15.75" customHeight="1" thickTop="1" x14ac:dyDescent="0.2">
      <c r="B58" s="191"/>
      <c r="C58" s="206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8"/>
      <c r="Z58" s="208"/>
      <c r="AA58" s="2"/>
      <c r="AB58" s="2"/>
      <c r="AC58" s="2"/>
      <c r="AD58" s="2"/>
      <c r="AE58" s="2"/>
      <c r="AF58" s="2"/>
      <c r="AG58" s="2"/>
    </row>
    <row r="59" spans="1:33" ht="15.75" x14ac:dyDescent="0.25">
      <c r="B59" s="193"/>
      <c r="C59" s="193"/>
      <c r="D59" s="205" t="s">
        <v>72</v>
      </c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</row>
    <row r="60" spans="1:33" x14ac:dyDescent="0.2">
      <c r="B60" s="193"/>
      <c r="C60" s="193"/>
      <c r="D60" s="193" t="s">
        <v>73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1:33" s="195" customFormat="1" ht="15.75" customHeight="1" x14ac:dyDescent="0.25">
      <c r="B61" s="191"/>
      <c r="C61" s="196"/>
      <c r="D61" s="203" t="s">
        <v>74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33" s="197" customFormat="1" ht="15.75" customHeight="1" x14ac:dyDescent="0.25">
      <c r="B62" s="193"/>
      <c r="C62" s="198"/>
      <c r="D62" s="204" t="s">
        <v>75</v>
      </c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4"/>
      <c r="Y62" s="194"/>
      <c r="Z62" s="194"/>
    </row>
    <row r="63" spans="1:33" s="197" customFormat="1" ht="30.75" customHeight="1" x14ac:dyDescent="0.25">
      <c r="B63" s="193"/>
      <c r="C63" s="198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0"/>
      <c r="W63" s="200"/>
      <c r="X63" s="194"/>
      <c r="Y63" s="194"/>
      <c r="Z63" s="194"/>
    </row>
    <row r="64" spans="1:33" ht="15.75" customHeight="1" x14ac:dyDescent="0.2">
      <c r="B64" s="193"/>
      <c r="C64" s="193"/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spans="2:26" ht="15.75" customHeight="1" x14ac:dyDescent="0.2">
      <c r="B65" s="193"/>
      <c r="C65" s="193"/>
      <c r="D65" s="193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</row>
    <row r="66" spans="2:26" ht="15.75" customHeight="1" x14ac:dyDescent="0.2">
      <c r="B66" s="193"/>
      <c r="C66" s="193"/>
      <c r="D66" s="193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2:26" ht="15.75" customHeight="1" x14ac:dyDescent="0.2">
      <c r="B67" s="193"/>
      <c r="C67" s="193"/>
      <c r="D67" s="193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</row>
    <row r="68" spans="2:26" ht="15.75" customHeight="1" x14ac:dyDescent="0.2">
      <c r="B68" s="193"/>
      <c r="C68" s="193"/>
      <c r="D68" s="193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2:26" ht="15.75" customHeight="1" x14ac:dyDescent="0.2">
      <c r="B69" s="193"/>
      <c r="C69" s="193"/>
      <c r="D69" s="193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</row>
    <row r="70" spans="2:26" ht="15.75" customHeight="1" x14ac:dyDescent="0.2">
      <c r="B70" s="193"/>
      <c r="C70" s="193"/>
      <c r="D70" s="193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spans="2:26" ht="15.75" customHeight="1" x14ac:dyDescent="0.2">
      <c r="B71" s="193"/>
      <c r="C71" s="193"/>
      <c r="D71" s="193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</row>
    <row r="72" spans="2:26" ht="15.75" customHeight="1" x14ac:dyDescent="0.2">
      <c r="B72" s="193"/>
      <c r="C72" s="193"/>
      <c r="D72" s="193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spans="2:26" ht="15.75" customHeight="1" x14ac:dyDescent="0.2">
      <c r="B73" s="193"/>
      <c r="C73" s="193"/>
      <c r="D73" s="193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</row>
    <row r="74" spans="2:26" ht="15.75" customHeight="1" x14ac:dyDescent="0.2">
      <c r="B74" s="193"/>
      <c r="C74" s="193"/>
      <c r="D74" s="193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spans="2:26" ht="15.75" customHeight="1" x14ac:dyDescent="0.2">
      <c r="B75" s="193"/>
      <c r="C75" s="193"/>
      <c r="D75" s="193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</row>
    <row r="76" spans="2:26" ht="15.75" customHeight="1" x14ac:dyDescent="0.2">
      <c r="B76" s="193"/>
      <c r="C76" s="193"/>
      <c r="D76" s="193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spans="2:26" ht="15.75" customHeight="1" x14ac:dyDescent="0.2">
      <c r="B77" s="193"/>
      <c r="C77" s="193"/>
      <c r="D77" s="193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</row>
    <row r="78" spans="2:26" ht="15.75" customHeight="1" x14ac:dyDescent="0.2">
      <c r="B78" s="193"/>
      <c r="C78" s="193"/>
      <c r="D78" s="193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spans="2:26" ht="15.75" customHeight="1" x14ac:dyDescent="0.2">
      <c r="B79" s="193"/>
      <c r="C79" s="193"/>
      <c r="D79" s="193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</row>
    <row r="80" spans="2:26" ht="15.75" customHeight="1" x14ac:dyDescent="0.2">
      <c r="B80" s="193"/>
      <c r="C80" s="193"/>
      <c r="D80" s="193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2:26" ht="15.75" customHeight="1" x14ac:dyDescent="0.2">
      <c r="B81" s="193"/>
      <c r="C81" s="193"/>
      <c r="D81" s="193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</row>
    <row r="82" spans="2:26" ht="15.75" customHeight="1" x14ac:dyDescent="0.2">
      <c r="B82" s="193"/>
      <c r="C82" s="193"/>
      <c r="D82" s="193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spans="2:26" ht="15.75" customHeight="1" x14ac:dyDescent="0.2">
      <c r="B83" s="193"/>
      <c r="C83" s="193"/>
      <c r="D83" s="193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</row>
    <row r="84" spans="2:26" ht="15.75" customHeight="1" x14ac:dyDescent="0.2">
      <c r="B84" s="193"/>
      <c r="C84" s="193"/>
      <c r="D84" s="193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spans="2:26" ht="15.75" customHeight="1" x14ac:dyDescent="0.2">
      <c r="B85" s="193"/>
      <c r="C85" s="193"/>
      <c r="D85" s="193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</row>
    <row r="86" spans="2:26" ht="15.75" customHeight="1" x14ac:dyDescent="0.2">
      <c r="B86" s="193"/>
      <c r="C86" s="193"/>
      <c r="D86" s="193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spans="2:26" ht="15.75" customHeight="1" x14ac:dyDescent="0.2">
      <c r="B87" s="193"/>
      <c r="C87" s="193"/>
      <c r="D87" s="193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</row>
    <row r="88" spans="2:26" ht="15.75" customHeight="1" x14ac:dyDescent="0.2">
      <c r="B88" s="193"/>
      <c r="C88" s="193"/>
      <c r="D88" s="193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spans="2:26" ht="15.75" customHeight="1" x14ac:dyDescent="0.2">
      <c r="B89" s="193"/>
      <c r="C89" s="193"/>
      <c r="D89" s="193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</row>
    <row r="90" spans="2:26" ht="15.75" customHeight="1" x14ac:dyDescent="0.2">
      <c r="B90" s="193"/>
      <c r="C90" s="193"/>
      <c r="D90" s="193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</row>
    <row r="91" spans="2:26" ht="15.75" customHeight="1" x14ac:dyDescent="0.2">
      <c r="B91" s="193"/>
      <c r="C91" s="193"/>
      <c r="D91" s="193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</row>
    <row r="92" spans="2:26" ht="15.75" customHeight="1" x14ac:dyDescent="0.2">
      <c r="B92" s="193"/>
      <c r="C92" s="193"/>
      <c r="D92" s="193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spans="2:26" ht="15.75" customHeight="1" x14ac:dyDescent="0.2">
      <c r="B93" s="193"/>
      <c r="C93" s="193"/>
      <c r="D93" s="193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</row>
    <row r="94" spans="2:26" ht="15.75" customHeight="1" x14ac:dyDescent="0.2">
      <c r="B94" s="193"/>
      <c r="C94" s="193"/>
      <c r="D94" s="193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spans="2:26" ht="15.75" customHeight="1" x14ac:dyDescent="0.2">
      <c r="B95" s="193"/>
      <c r="C95" s="193"/>
      <c r="D95" s="193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</row>
    <row r="96" spans="2:26" ht="15.75" customHeight="1" x14ac:dyDescent="0.2">
      <c r="B96" s="193"/>
      <c r="C96" s="193"/>
      <c r="D96" s="193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spans="2:26" ht="15.75" customHeight="1" x14ac:dyDescent="0.2">
      <c r="B97" s="193"/>
      <c r="C97" s="193"/>
      <c r="D97" s="193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</row>
    <row r="98" spans="2:26" ht="15.75" customHeight="1" x14ac:dyDescent="0.2">
      <c r="B98" s="193"/>
      <c r="C98" s="193"/>
      <c r="D98" s="193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spans="2:26" ht="15.75" customHeight="1" x14ac:dyDescent="0.2">
      <c r="B99" s="193"/>
      <c r="C99" s="193"/>
      <c r="D99" s="193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</row>
    <row r="100" spans="2:26" ht="15.75" customHeight="1" x14ac:dyDescent="0.2">
      <c r="B100" s="193"/>
      <c r="C100" s="193"/>
      <c r="D100" s="193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spans="2:26" ht="15.75" customHeight="1" x14ac:dyDescent="0.2">
      <c r="B101" s="193"/>
      <c r="C101" s="193"/>
      <c r="D101" s="193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</row>
    <row r="102" spans="2:26" ht="15.75" customHeight="1" x14ac:dyDescent="0.2">
      <c r="B102" s="193"/>
      <c r="C102" s="193"/>
      <c r="D102" s="193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</row>
    <row r="103" spans="2:26" ht="15.75" customHeight="1" x14ac:dyDescent="0.2">
      <c r="B103" s="193"/>
      <c r="C103" s="193"/>
      <c r="D103" s="193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</row>
    <row r="104" spans="2:26" ht="15.75" customHeight="1" x14ac:dyDescent="0.2">
      <c r="B104" s="193"/>
      <c r="C104" s="193"/>
      <c r="D104" s="193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</row>
    <row r="105" spans="2:26" ht="15.75" customHeight="1" x14ac:dyDescent="0.2">
      <c r="B105" s="193"/>
      <c r="C105" s="193"/>
      <c r="D105" s="193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</row>
    <row r="106" spans="2:26" ht="15.75" customHeight="1" x14ac:dyDescent="0.2">
      <c r="B106" s="193"/>
      <c r="C106" s="193"/>
      <c r="D106" s="193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</row>
    <row r="107" spans="2:26" ht="15.75" customHeight="1" x14ac:dyDescent="0.2">
      <c r="B107" s="193"/>
      <c r="C107" s="193"/>
      <c r="D107" s="193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</row>
    <row r="108" spans="2:26" ht="15.75" customHeight="1" x14ac:dyDescent="0.2">
      <c r="B108" s="193"/>
      <c r="C108" s="193"/>
      <c r="D108" s="193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</row>
    <row r="109" spans="2:26" ht="15.75" customHeight="1" x14ac:dyDescent="0.2">
      <c r="B109" s="193"/>
      <c r="C109" s="193"/>
      <c r="D109" s="193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</row>
    <row r="110" spans="2:26" ht="15.75" customHeight="1" x14ac:dyDescent="0.2">
      <c r="B110" s="193"/>
      <c r="C110" s="193"/>
      <c r="D110" s="193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</row>
    <row r="111" spans="2:26" ht="15.75" customHeight="1" x14ac:dyDescent="0.2">
      <c r="B111" s="193"/>
      <c r="C111" s="193"/>
      <c r="D111" s="193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</row>
    <row r="112" spans="2:26" ht="15.75" customHeight="1" x14ac:dyDescent="0.2">
      <c r="B112" s="193"/>
      <c r="C112" s="193"/>
      <c r="D112" s="193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</row>
    <row r="113" spans="2:26" ht="15.75" customHeight="1" x14ac:dyDescent="0.2">
      <c r="B113" s="193"/>
      <c r="C113" s="193"/>
      <c r="D113" s="193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</row>
    <row r="114" spans="2:26" ht="15.75" customHeight="1" x14ac:dyDescent="0.2">
      <c r="B114" s="193"/>
      <c r="C114" s="193"/>
      <c r="D114" s="193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</row>
    <row r="115" spans="2:26" ht="15.75" customHeight="1" x14ac:dyDescent="0.2">
      <c r="B115" s="193"/>
      <c r="C115" s="193"/>
      <c r="D115" s="193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</row>
    <row r="116" spans="2:26" ht="15.75" customHeight="1" x14ac:dyDescent="0.2">
      <c r="B116" s="193"/>
      <c r="C116" s="193"/>
      <c r="D116" s="193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</row>
    <row r="117" spans="2:26" ht="15.75" customHeight="1" x14ac:dyDescent="0.2">
      <c r="B117" s="193"/>
      <c r="C117" s="193"/>
      <c r="D117" s="193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</row>
    <row r="118" spans="2:26" ht="15.75" customHeight="1" x14ac:dyDescent="0.2">
      <c r="B118" s="193"/>
      <c r="C118" s="193"/>
      <c r="D118" s="193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</row>
    <row r="119" spans="2:26" ht="15.75" customHeight="1" x14ac:dyDescent="0.2">
      <c r="B119" s="193"/>
      <c r="C119" s="193"/>
      <c r="D119" s="193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</row>
    <row r="120" spans="2:26" ht="15.75" customHeight="1" x14ac:dyDescent="0.2">
      <c r="B120" s="193"/>
      <c r="C120" s="193"/>
      <c r="D120" s="193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</row>
    <row r="121" spans="2:26" ht="15.75" customHeight="1" x14ac:dyDescent="0.2">
      <c r="B121" s="193"/>
      <c r="C121" s="193"/>
      <c r="D121" s="193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</row>
    <row r="122" spans="2:26" ht="15.75" customHeight="1" x14ac:dyDescent="0.2">
      <c r="B122" s="193"/>
      <c r="C122" s="193"/>
      <c r="D122" s="193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</row>
    <row r="123" spans="2:26" ht="15.75" customHeight="1" x14ac:dyDescent="0.2">
      <c r="B123" s="193"/>
      <c r="C123" s="193"/>
      <c r="D123" s="193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</row>
    <row r="124" spans="2:26" ht="15.75" customHeight="1" x14ac:dyDescent="0.2">
      <c r="B124" s="193"/>
      <c r="C124" s="193"/>
      <c r="D124" s="193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</row>
    <row r="125" spans="2:26" ht="15.75" customHeight="1" x14ac:dyDescent="0.2">
      <c r="B125" s="193"/>
      <c r="C125" s="193"/>
      <c r="D125" s="193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</row>
    <row r="126" spans="2:26" ht="15.75" customHeight="1" x14ac:dyDescent="0.2">
      <c r="B126" s="193"/>
      <c r="C126" s="193"/>
      <c r="D126" s="193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</row>
    <row r="127" spans="2:26" ht="15.75" customHeight="1" x14ac:dyDescent="0.2">
      <c r="B127" s="193"/>
      <c r="C127" s="193"/>
      <c r="D127" s="193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</row>
    <row r="128" spans="2:26" ht="15.75" customHeight="1" x14ac:dyDescent="0.2">
      <c r="B128" s="193"/>
      <c r="C128" s="193"/>
      <c r="D128" s="193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</row>
    <row r="129" spans="2:26" ht="15.75" customHeight="1" x14ac:dyDescent="0.2">
      <c r="B129" s="193"/>
      <c r="C129" s="193"/>
      <c r="D129" s="193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</row>
    <row r="130" spans="2:26" ht="15.75" customHeight="1" x14ac:dyDescent="0.2">
      <c r="B130" s="193"/>
      <c r="C130" s="193"/>
      <c r="D130" s="193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</row>
    <row r="131" spans="2:26" ht="15.75" customHeight="1" x14ac:dyDescent="0.2">
      <c r="B131" s="193"/>
      <c r="C131" s="193"/>
      <c r="D131" s="193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</row>
    <row r="132" spans="2:26" ht="15.75" customHeight="1" x14ac:dyDescent="0.2">
      <c r="B132" s="193"/>
      <c r="C132" s="193"/>
      <c r="D132" s="193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</row>
    <row r="133" spans="2:26" ht="15.75" customHeight="1" x14ac:dyDescent="0.2">
      <c r="B133" s="193"/>
      <c r="C133" s="193"/>
      <c r="D133" s="193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</row>
    <row r="134" spans="2:26" ht="15.75" customHeight="1" x14ac:dyDescent="0.2">
      <c r="B134" s="193"/>
      <c r="C134" s="193"/>
      <c r="D134" s="193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</row>
    <row r="135" spans="2:26" ht="15.75" customHeight="1" x14ac:dyDescent="0.2">
      <c r="B135" s="193"/>
      <c r="C135" s="193"/>
      <c r="D135" s="193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</row>
    <row r="136" spans="2:26" ht="15.75" customHeight="1" x14ac:dyDescent="0.2">
      <c r="B136" s="193"/>
      <c r="C136" s="193"/>
      <c r="D136" s="193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</row>
    <row r="137" spans="2:26" ht="15.75" customHeight="1" x14ac:dyDescent="0.2">
      <c r="B137" s="193"/>
      <c r="C137" s="193"/>
      <c r="D137" s="193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</row>
    <row r="138" spans="2:26" ht="15.75" customHeight="1" x14ac:dyDescent="0.2">
      <c r="B138" s="193"/>
      <c r="C138" s="193"/>
      <c r="D138" s="193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</row>
    <row r="139" spans="2:26" ht="15.75" customHeight="1" x14ac:dyDescent="0.2">
      <c r="B139" s="193"/>
      <c r="C139" s="193"/>
      <c r="D139" s="193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</row>
    <row r="140" spans="2:26" ht="15.75" customHeight="1" x14ac:dyDescent="0.2">
      <c r="B140" s="193"/>
      <c r="C140" s="193"/>
      <c r="D140" s="193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</row>
    <row r="141" spans="2:26" ht="15.75" customHeight="1" x14ac:dyDescent="0.2">
      <c r="B141" s="193"/>
      <c r="C141" s="193"/>
      <c r="D141" s="193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</row>
    <row r="142" spans="2:26" ht="15.75" customHeight="1" x14ac:dyDescent="0.2">
      <c r="B142" s="193"/>
      <c r="C142" s="193"/>
      <c r="D142" s="193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</row>
    <row r="143" spans="2:26" ht="15.75" customHeight="1" x14ac:dyDescent="0.2">
      <c r="B143" s="193"/>
      <c r="C143" s="193"/>
      <c r="D143" s="193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</row>
    <row r="144" spans="2:26" ht="15.75" customHeight="1" x14ac:dyDescent="0.2">
      <c r="B144" s="193"/>
      <c r="C144" s="193"/>
      <c r="D144" s="193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</row>
    <row r="145" spans="2:26" ht="15.75" customHeight="1" x14ac:dyDescent="0.2">
      <c r="B145" s="193"/>
      <c r="C145" s="193"/>
      <c r="D145" s="193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</row>
    <row r="146" spans="2:26" ht="15.75" customHeight="1" x14ac:dyDescent="0.2">
      <c r="B146" s="193"/>
      <c r="C146" s="193"/>
      <c r="D146" s="193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</row>
    <row r="147" spans="2:26" ht="15.75" customHeight="1" x14ac:dyDescent="0.2">
      <c r="B147" s="193"/>
      <c r="C147" s="193"/>
      <c r="D147" s="193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</row>
    <row r="148" spans="2:26" ht="15.75" customHeight="1" x14ac:dyDescent="0.2">
      <c r="B148" s="193"/>
      <c r="C148" s="193"/>
      <c r="D148" s="193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</row>
    <row r="149" spans="2:26" ht="15.75" customHeight="1" x14ac:dyDescent="0.2">
      <c r="B149" s="193"/>
      <c r="C149" s="193"/>
      <c r="D149" s="193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</row>
    <row r="150" spans="2:26" ht="15.75" customHeight="1" x14ac:dyDescent="0.2">
      <c r="B150" s="193"/>
      <c r="C150" s="193"/>
      <c r="D150" s="193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</row>
    <row r="151" spans="2:26" ht="15.75" customHeight="1" x14ac:dyDescent="0.2">
      <c r="B151" s="193"/>
      <c r="C151" s="193"/>
      <c r="D151" s="193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</row>
    <row r="152" spans="2:26" ht="15.75" customHeight="1" x14ac:dyDescent="0.2">
      <c r="B152" s="193"/>
      <c r="C152" s="193"/>
      <c r="D152" s="193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</row>
    <row r="153" spans="2:26" ht="15.75" customHeight="1" x14ac:dyDescent="0.2">
      <c r="B153" s="193"/>
      <c r="C153" s="193"/>
      <c r="D153" s="193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</row>
    <row r="154" spans="2:26" ht="15.75" customHeight="1" x14ac:dyDescent="0.2">
      <c r="B154" s="193"/>
      <c r="C154" s="193"/>
      <c r="D154" s="193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</row>
    <row r="155" spans="2:26" ht="15.75" customHeight="1" x14ac:dyDescent="0.2">
      <c r="B155" s="193"/>
      <c r="C155" s="193"/>
      <c r="D155" s="193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</row>
    <row r="156" spans="2:26" ht="15.75" customHeight="1" x14ac:dyDescent="0.2">
      <c r="B156" s="193"/>
      <c r="C156" s="193"/>
      <c r="D156" s="193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</row>
    <row r="157" spans="2:26" ht="15.75" customHeight="1" x14ac:dyDescent="0.2">
      <c r="B157" s="193"/>
      <c r="C157" s="193"/>
      <c r="D157" s="193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</row>
    <row r="158" spans="2:26" ht="15.75" customHeight="1" x14ac:dyDescent="0.2">
      <c r="B158" s="193"/>
      <c r="C158" s="193"/>
      <c r="D158" s="193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</row>
    <row r="159" spans="2:26" ht="15.75" customHeight="1" x14ac:dyDescent="0.2">
      <c r="B159" s="193"/>
      <c r="C159" s="193"/>
      <c r="D159" s="193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</row>
    <row r="160" spans="2:26" ht="15.75" customHeight="1" x14ac:dyDescent="0.2">
      <c r="B160" s="193"/>
      <c r="C160" s="193"/>
      <c r="D160" s="193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</row>
    <row r="161" spans="2:26" ht="15.75" customHeight="1" x14ac:dyDescent="0.2">
      <c r="B161" s="193"/>
      <c r="C161" s="193"/>
      <c r="D161" s="193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</row>
    <row r="162" spans="2:26" ht="15.75" customHeight="1" x14ac:dyDescent="0.2">
      <c r="B162" s="193"/>
      <c r="C162" s="193"/>
      <c r="D162" s="193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</row>
    <row r="163" spans="2:26" ht="15.75" customHeight="1" x14ac:dyDescent="0.2">
      <c r="B163" s="193"/>
      <c r="C163" s="193"/>
      <c r="D163" s="193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</row>
    <row r="164" spans="2:26" ht="15.75" customHeight="1" x14ac:dyDescent="0.2">
      <c r="B164" s="193"/>
      <c r="C164" s="193"/>
      <c r="D164" s="193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</row>
    <row r="165" spans="2:26" ht="15.75" customHeight="1" x14ac:dyDescent="0.2">
      <c r="B165" s="193"/>
      <c r="C165" s="193"/>
      <c r="D165" s="193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</row>
    <row r="166" spans="2:26" ht="15.75" customHeight="1" x14ac:dyDescent="0.2">
      <c r="B166" s="193"/>
      <c r="C166" s="193"/>
      <c r="D166" s="193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</row>
    <row r="167" spans="2:26" ht="15.75" customHeight="1" x14ac:dyDescent="0.2">
      <c r="B167" s="193"/>
      <c r="C167" s="193"/>
      <c r="D167" s="193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</row>
    <row r="168" spans="2:26" ht="15.75" customHeight="1" x14ac:dyDescent="0.2">
      <c r="B168" s="193"/>
      <c r="C168" s="193"/>
      <c r="D168" s="193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</row>
    <row r="169" spans="2:26" ht="15.75" customHeight="1" x14ac:dyDescent="0.2">
      <c r="B169" s="193"/>
      <c r="C169" s="193"/>
      <c r="D169" s="193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</row>
    <row r="170" spans="2:26" ht="15.75" customHeight="1" x14ac:dyDescent="0.2">
      <c r="B170" s="193"/>
      <c r="C170" s="193"/>
      <c r="D170" s="193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</row>
    <row r="171" spans="2:26" ht="15.75" customHeight="1" x14ac:dyDescent="0.2">
      <c r="B171" s="193"/>
      <c r="C171" s="193"/>
      <c r="D171" s="193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</row>
    <row r="172" spans="2:26" ht="15.75" customHeight="1" x14ac:dyDescent="0.2">
      <c r="B172" s="193"/>
      <c r="C172" s="193"/>
      <c r="D172" s="193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</row>
    <row r="173" spans="2:26" ht="15.75" customHeight="1" x14ac:dyDescent="0.2">
      <c r="B173" s="193"/>
      <c r="C173" s="193"/>
      <c r="D173" s="193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</row>
    <row r="174" spans="2:26" ht="15.75" customHeight="1" x14ac:dyDescent="0.2">
      <c r="B174" s="193"/>
      <c r="C174" s="193"/>
      <c r="D174" s="193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</row>
    <row r="175" spans="2:26" ht="15.75" customHeight="1" x14ac:dyDescent="0.2">
      <c r="B175" s="193"/>
      <c r="C175" s="193"/>
      <c r="D175" s="193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</row>
    <row r="176" spans="2:26" ht="15.75" customHeight="1" x14ac:dyDescent="0.2">
      <c r="B176" s="193"/>
      <c r="C176" s="193"/>
      <c r="D176" s="193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</row>
    <row r="177" spans="2:26" ht="15.75" customHeight="1" x14ac:dyDescent="0.2">
      <c r="B177" s="193"/>
      <c r="C177" s="193"/>
      <c r="D177" s="193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</row>
    <row r="178" spans="2:26" ht="15.75" customHeight="1" x14ac:dyDescent="0.2">
      <c r="B178" s="193"/>
      <c r="C178" s="193"/>
      <c r="D178" s="193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</row>
    <row r="179" spans="2:26" ht="15.75" customHeight="1" x14ac:dyDescent="0.2">
      <c r="B179" s="193"/>
      <c r="C179" s="193"/>
      <c r="D179" s="193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</row>
    <row r="180" spans="2:26" ht="15.75" customHeight="1" x14ac:dyDescent="0.2">
      <c r="B180" s="193"/>
      <c r="C180" s="193"/>
      <c r="D180" s="193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</row>
    <row r="181" spans="2:26" ht="15.75" customHeight="1" x14ac:dyDescent="0.2"/>
    <row r="182" spans="2:26" ht="15.75" customHeight="1" x14ac:dyDescent="0.2"/>
    <row r="183" spans="2:26" ht="15.75" customHeight="1" x14ac:dyDescent="0.2"/>
    <row r="184" spans="2:26" ht="15.75" customHeight="1" x14ac:dyDescent="0.2"/>
    <row r="185" spans="2:26" ht="15.75" customHeight="1" x14ac:dyDescent="0.2"/>
    <row r="186" spans="2:26" ht="15.75" customHeight="1" x14ac:dyDescent="0.2"/>
    <row r="187" spans="2:26" ht="15.75" customHeight="1" x14ac:dyDescent="0.2"/>
    <row r="188" spans="2:26" ht="15.75" customHeight="1" x14ac:dyDescent="0.2"/>
    <row r="189" spans="2:26" ht="15.75" customHeight="1" x14ac:dyDescent="0.2"/>
    <row r="190" spans="2:26" ht="15.75" customHeight="1" x14ac:dyDescent="0.2"/>
    <row r="191" spans="2:26" ht="15.75" customHeight="1" x14ac:dyDescent="0.2"/>
    <row r="192" spans="2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</sheetData>
  <mergeCells count="77">
    <mergeCell ref="A1:Z1"/>
    <mergeCell ref="A2:Z2"/>
    <mergeCell ref="A3:Z3"/>
    <mergeCell ref="A4:A6"/>
    <mergeCell ref="B4:B6"/>
    <mergeCell ref="C4:C6"/>
    <mergeCell ref="D4:D5"/>
    <mergeCell ref="E4:T4"/>
    <mergeCell ref="U4:U6"/>
    <mergeCell ref="V4:V6"/>
    <mergeCell ref="A28:D28"/>
    <mergeCell ref="W4:W6"/>
    <mergeCell ref="X4:X6"/>
    <mergeCell ref="Y4:Y6"/>
    <mergeCell ref="Z4:Z6"/>
    <mergeCell ref="E5:H5"/>
    <mergeCell ref="I5:L5"/>
    <mergeCell ref="M5:P5"/>
    <mergeCell ref="Q5:T5"/>
    <mergeCell ref="A7:Z7"/>
    <mergeCell ref="A16:D16"/>
    <mergeCell ref="A17:D17"/>
    <mergeCell ref="A18:Z18"/>
    <mergeCell ref="A27:D27"/>
    <mergeCell ref="A49:D49"/>
    <mergeCell ref="A29:Z29"/>
    <mergeCell ref="A39:D39"/>
    <mergeCell ref="A40:D40"/>
    <mergeCell ref="A41:Z41"/>
    <mergeCell ref="A43:D43"/>
    <mergeCell ref="E43:F43"/>
    <mergeCell ref="I43:J43"/>
    <mergeCell ref="M43:N43"/>
    <mergeCell ref="Q43:R43"/>
    <mergeCell ref="A44:D44"/>
    <mergeCell ref="A45:Z45"/>
    <mergeCell ref="A46:D46"/>
    <mergeCell ref="A47:D47"/>
    <mergeCell ref="A48:D48"/>
    <mergeCell ref="B50:Z50"/>
    <mergeCell ref="A51:D51"/>
    <mergeCell ref="E51:F51"/>
    <mergeCell ref="I51:J51"/>
    <mergeCell ref="M51:N51"/>
    <mergeCell ref="Q51:R51"/>
    <mergeCell ref="A53:D53"/>
    <mergeCell ref="E53:F53"/>
    <mergeCell ref="I53:J53"/>
    <mergeCell ref="M53:N53"/>
    <mergeCell ref="Q53:R53"/>
    <mergeCell ref="A52:D52"/>
    <mergeCell ref="E52:F52"/>
    <mergeCell ref="I52:J52"/>
    <mergeCell ref="M52:N52"/>
    <mergeCell ref="Q52:R52"/>
    <mergeCell ref="A55:D55"/>
    <mergeCell ref="E55:F55"/>
    <mergeCell ref="I55:J55"/>
    <mergeCell ref="M55:N55"/>
    <mergeCell ref="Q55:R55"/>
    <mergeCell ref="A54:D54"/>
    <mergeCell ref="E54:F54"/>
    <mergeCell ref="I54:J54"/>
    <mergeCell ref="M54:N54"/>
    <mergeCell ref="Q54:R54"/>
    <mergeCell ref="C58:Z58"/>
    <mergeCell ref="D63:U63"/>
    <mergeCell ref="A56:D56"/>
    <mergeCell ref="E56:F56"/>
    <mergeCell ref="I56:J56"/>
    <mergeCell ref="M56:N56"/>
    <mergeCell ref="Q56:R56"/>
    <mergeCell ref="A57:D57"/>
    <mergeCell ref="E57:F57"/>
    <mergeCell ref="I57:J57"/>
    <mergeCell ref="M57:N57"/>
    <mergeCell ref="Q57:R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EHS szakmérn._szakemb. 4félév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ybl</dc:creator>
  <cp:lastModifiedBy>ybl</cp:lastModifiedBy>
  <dcterms:created xsi:type="dcterms:W3CDTF">2021-02-25T08:35:18Z</dcterms:created>
  <dcterms:modified xsi:type="dcterms:W3CDTF">2021-05-02T08:03:00Z</dcterms:modified>
</cp:coreProperties>
</file>