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<sst xmlns="http://schemas.openxmlformats.org/spreadsheetml/2006/main" count="149" uniqueCount="106">
  <si>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</si>
  <si>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</si>
  <si>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</si>
  <si>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</si>
  <si>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</si>
  <si>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</si>
  <si>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</si>
  <si>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</si>
  <si>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</si>
  <si>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</si>
  <si>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</si>
  <si>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</si>
  <si>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</si>
  <si>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</si>
  <si>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</si>
  <si>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</si>
  <si>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</si>
  <si>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</si>
  <si>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</si>
  <si>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</si>
  <si>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</si>
  <si>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</si>
  <si>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</si>
  <si>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</si>
  <si>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</si>
  <si>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</si>
  <si>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</si>
  <si>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</si>
  <si>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</si>
  <si>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</si>
  <si>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</si>
  <si>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</si>
  <si>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</si>
  <si>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</si>
  <si>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</si>
  <si>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</si>
  <si>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</si>
  <si>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</si>
  <si>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</si>
  <si>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</si>
  <si>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</si>
  <si>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</si>
  <si>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</si>
  <si>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</si>
  <si>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</si>
  <si>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</si>
  <si>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</si>
  <si>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</si>
  <si>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</si>
  <si>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</si>
  <si>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BAGJT11VLK</t>
  </si>
  <si>
    <t>BAGJT22VLK</t>
  </si>
  <si>
    <t>BAGJM11VLK</t>
  </si>
  <si>
    <t>BAGEF14VLK</t>
  </si>
  <si>
    <t>BAGFE12VLK</t>
  </si>
  <si>
    <t>BAGIG12VLK</t>
  </si>
  <si>
    <t>BAGIG23VLK</t>
  </si>
  <si>
    <t>BAGAT11VLK</t>
  </si>
  <si>
    <t>BAGAT22VLK</t>
  </si>
  <si>
    <t>BAGAT33VLK</t>
  </si>
  <si>
    <t>BAGHH12VLK</t>
  </si>
  <si>
    <t>BAGFV13VLK</t>
  </si>
  <si>
    <t>BAGKK13VLK</t>
  </si>
  <si>
    <t>BAGKK24VLK</t>
  </si>
  <si>
    <t>BAGKT14VLK</t>
  </si>
  <si>
    <t>BAGMM11VLK</t>
  </si>
  <si>
    <t>BAGMM22VLK</t>
  </si>
  <si>
    <t>BAGMT11VLK</t>
  </si>
  <si>
    <t>BAGMT22VLK</t>
  </si>
  <si>
    <t>BAGMV14VLK</t>
  </si>
  <si>
    <t>BAGSD14VLK</t>
  </si>
  <si>
    <t>Óbudai Egyetem</t>
  </si>
  <si>
    <t>mintatanterv</t>
  </si>
  <si>
    <t>képzéskód, szakkód: BKLSVR, BKLSVR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</si>
  <si>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</si>
  <si>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</si>
  <si>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</si>
  <si>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</si>
  <si>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</si>
  <si>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</si>
  <si>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</si>
  <si>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</si>
  <si>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</si>
  <si>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</si>
  <si>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</si>
  <si>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</si>
  <si>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BAGUR11VLK</t>
  </si>
  <si>
    <t>BAGGV13VLK</t>
  </si>
  <si>
    <t>BAGMG13VLK</t>
  </si>
  <si>
    <t>BAGMZ13VLK</t>
  </si>
  <si>
    <t>BAGHD14VLK</t>
  </si>
  <si>
    <t>BAGMB23VLK</t>
  </si>
  <si>
    <t>BAGMB34VLK</t>
  </si>
  <si>
    <t>BAGMB12VLK</t>
  </si>
  <si>
    <t>mintatanterv-kód: BKLSVRXXM0F10 (Σ120 krd)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</si>
  <si>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</si>
  <si>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</si>
  <si>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</si>
  <si>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</si>
  <si>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2011. szeptember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</si>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</sst>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50" xfId="0" applyFont="1" applyBorder="1" applyAlignment="1">
      <alignment wrapText="1"/>
    </xf>
    <xf numFmtId="0" fontId="4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6" xfId="0" applyFont="1" applyFill="1" applyBorder="1" applyAlignment="1">
      <alignment horizontal="center"/>
    </xf>
    <xf numFmtId="0" fontId="4" fillId="24" borderId="56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4" fillId="24" borderId="59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Fill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wrapText="1"/>
    </xf>
    <xf numFmtId="0" fontId="0" fillId="24" borderId="50" xfId="0" applyFont="1" applyFill="1" applyBorder="1" applyAlignment="1">
      <alignment/>
    </xf>
    <xf numFmtId="0" fontId="5" fillId="0" borderId="8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82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86" xfId="0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24" borderId="86" xfId="0" applyFont="1" applyFill="1" applyBorder="1" applyAlignment="1">
      <alignment horizontal="left"/>
    </xf>
    <xf numFmtId="0" fontId="4" fillId="24" borderId="87" xfId="0" applyFont="1" applyFill="1" applyBorder="1" applyAlignment="1">
      <alignment horizontal="left"/>
    </xf>
    <xf numFmtId="0" fontId="4" fillId="24" borderId="59" xfId="0" applyFont="1" applyFill="1" applyBorder="1" applyAlignment="1">
      <alignment horizontal="left"/>
    </xf>
    <xf numFmtId="0" fontId="4" fillId="24" borderId="86" xfId="0" applyFont="1" applyFill="1" applyBorder="1" applyAlignment="1">
      <alignment/>
    </xf>
    <xf numFmtId="0" fontId="5" fillId="24" borderId="87" xfId="0" applyFont="1" applyFill="1" applyBorder="1" applyAlignment="1">
      <alignment/>
    </xf>
    <xf numFmtId="0" fontId="4" fillId="0" borderId="87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60" t="s">
        <v>71</v>
      </c>
      <c r="B1" s="161"/>
      <c r="C1" s="1"/>
      <c r="D1" s="1"/>
      <c r="E1" s="1"/>
      <c r="F1" s="1"/>
      <c r="G1" s="1"/>
      <c r="H1" s="1"/>
      <c r="I1" s="166" t="s">
        <v>72</v>
      </c>
      <c r="J1" s="1"/>
      <c r="L1" s="162" t="s">
        <v>99</v>
      </c>
      <c r="M1" s="162"/>
      <c r="O1" s="163"/>
      <c r="P1" s="1"/>
      <c r="Q1" s="1"/>
      <c r="R1" s="164"/>
      <c r="S1" s="165"/>
      <c r="T1" s="165"/>
      <c r="U1" s="165"/>
      <c r="V1" s="165"/>
      <c r="X1" s="165"/>
      <c r="Y1" s="165"/>
      <c r="Z1" s="165"/>
      <c r="AA1" s="165"/>
      <c r="AB1" s="165"/>
    </row>
    <row r="2" spans="1:28" ht="12.75" customHeight="1">
      <c r="A2" s="160" t="s">
        <v>19</v>
      </c>
      <c r="B2" s="161"/>
      <c r="C2" s="1"/>
      <c r="D2" s="1"/>
      <c r="E2" s="1"/>
      <c r="F2" s="1"/>
      <c r="G2" s="70"/>
      <c r="H2" s="1"/>
      <c r="I2" s="166" t="s">
        <v>96</v>
      </c>
      <c r="J2" s="1"/>
      <c r="L2" s="1"/>
      <c r="M2" s="1"/>
      <c r="O2" s="1"/>
      <c r="P2" s="70"/>
      <c r="Q2" s="1"/>
      <c r="R2" s="167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8"/>
      <c r="B3" s="169"/>
      <c r="C3" s="169"/>
      <c r="D3" s="169"/>
      <c r="E3" s="169"/>
      <c r="F3" s="169"/>
      <c r="G3" s="169"/>
      <c r="H3" s="169"/>
      <c r="I3" s="170" t="s">
        <v>73</v>
      </c>
      <c r="J3" s="169"/>
      <c r="L3" s="169"/>
      <c r="M3" s="169"/>
      <c r="O3" s="169"/>
      <c r="P3" s="169"/>
      <c r="Q3" s="169"/>
      <c r="R3" s="169"/>
      <c r="S3" s="169"/>
      <c r="T3" s="169"/>
      <c r="U3" s="169"/>
      <c r="V3" s="169"/>
      <c r="X3" s="174" t="s">
        <v>95</v>
      </c>
      <c r="Y3" s="169"/>
      <c r="Z3" s="169"/>
      <c r="AA3" s="169"/>
      <c r="AB3" s="169"/>
    </row>
    <row r="4" spans="1:28" ht="12.75" customHeight="1" thickBot="1">
      <c r="A4" s="171" t="s">
        <v>94</v>
      </c>
      <c r="B4" s="172"/>
      <c r="C4" s="1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83" t="s">
        <v>0</v>
      </c>
      <c r="B5" s="175" t="s">
        <v>1</v>
      </c>
      <c r="C5" s="175" t="s">
        <v>2</v>
      </c>
      <c r="D5" s="190" t="s">
        <v>85</v>
      </c>
      <c r="E5" s="188" t="s">
        <v>15</v>
      </c>
      <c r="F5" s="185" t="s">
        <v>3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8"/>
      <c r="Z5" s="175" t="s">
        <v>4</v>
      </c>
      <c r="AA5" s="176"/>
      <c r="AB5" s="177"/>
    </row>
    <row r="6" spans="1:28" s="34" customFormat="1" ht="12.75" customHeight="1" thickBot="1">
      <c r="A6" s="184"/>
      <c r="B6" s="178"/>
      <c r="C6" s="178"/>
      <c r="D6" s="191"/>
      <c r="E6" s="189"/>
      <c r="F6" s="185" t="s">
        <v>20</v>
      </c>
      <c r="G6" s="186"/>
      <c r="H6" s="186"/>
      <c r="I6" s="186"/>
      <c r="J6" s="187"/>
      <c r="K6" s="185" t="s">
        <v>21</v>
      </c>
      <c r="L6" s="186"/>
      <c r="M6" s="186"/>
      <c r="N6" s="186"/>
      <c r="O6" s="187"/>
      <c r="P6" s="185" t="s">
        <v>22</v>
      </c>
      <c r="Q6" s="186"/>
      <c r="R6" s="186"/>
      <c r="S6" s="186"/>
      <c r="T6" s="187"/>
      <c r="U6" s="185" t="s">
        <v>23</v>
      </c>
      <c r="V6" s="186"/>
      <c r="W6" s="186"/>
      <c r="X6" s="186"/>
      <c r="Y6" s="187"/>
      <c r="Z6" s="178"/>
      <c r="AA6" s="179"/>
      <c r="AB6" s="180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78"/>
      <c r="AA7" s="179"/>
      <c r="AB7" s="180"/>
    </row>
    <row r="8" spans="1:28" s="7" customFormat="1" ht="13.5" thickBot="1">
      <c r="A8" s="195" t="s">
        <v>45</v>
      </c>
      <c r="B8" s="196"/>
      <c r="C8" s="196"/>
      <c r="D8" s="98">
        <f>D18</f>
        <v>144</v>
      </c>
      <c r="E8" s="98">
        <f>E18</f>
        <v>40</v>
      </c>
      <c r="F8" s="99">
        <f>F18</f>
        <v>40</v>
      </c>
      <c r="G8" s="99">
        <f>G18</f>
        <v>0</v>
      </c>
      <c r="H8" s="99">
        <f>H18</f>
        <v>0</v>
      </c>
      <c r="I8" s="99"/>
      <c r="J8" s="99">
        <f>J18</f>
        <v>10</v>
      </c>
      <c r="K8" s="99">
        <f>K18</f>
        <v>28</v>
      </c>
      <c r="L8" s="99">
        <f>L18</f>
        <v>0</v>
      </c>
      <c r="M8" s="99">
        <f>M18</f>
        <v>16</v>
      </c>
      <c r="N8" s="99"/>
      <c r="O8" s="99">
        <v>13</v>
      </c>
      <c r="P8" s="99">
        <f>P18</f>
        <v>32</v>
      </c>
      <c r="Q8" s="99">
        <f>Q18</f>
        <v>0</v>
      </c>
      <c r="R8" s="99">
        <f>R18</f>
        <v>16</v>
      </c>
      <c r="S8" s="99"/>
      <c r="T8" s="99">
        <f>T18</f>
        <v>13</v>
      </c>
      <c r="U8" s="99">
        <f>U18</f>
        <v>12</v>
      </c>
      <c r="V8" s="99">
        <f>V18</f>
        <v>0</v>
      </c>
      <c r="W8" s="99">
        <f>W18</f>
        <v>0</v>
      </c>
      <c r="X8" s="99"/>
      <c r="Y8" s="100">
        <f>Y18</f>
        <v>4</v>
      </c>
      <c r="Z8" s="101"/>
      <c r="AA8" s="102"/>
      <c r="AB8" s="103"/>
    </row>
    <row r="9" spans="1:28" s="9" customFormat="1" ht="14.25" thickBot="1" thickTop="1">
      <c r="A9" s="64">
        <v>1</v>
      </c>
      <c r="B9" s="66" t="s">
        <v>50</v>
      </c>
      <c r="C9" s="81" t="s">
        <v>97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37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4"/>
      <c r="AA9" s="106"/>
      <c r="AB9" s="92"/>
    </row>
    <row r="10" spans="1:28" s="9" customFormat="1" ht="13.5" thickBot="1">
      <c r="A10" s="8">
        <f>A9+1</f>
        <v>2</v>
      </c>
      <c r="B10" s="110" t="s">
        <v>51</v>
      </c>
      <c r="C10" s="67" t="s">
        <v>98</v>
      </c>
      <c r="D10" s="79">
        <f>K10</f>
        <v>16</v>
      </c>
      <c r="E10" s="79">
        <f>O10</f>
        <v>4</v>
      </c>
      <c r="F10" s="42"/>
      <c r="G10" s="43"/>
      <c r="H10" s="43"/>
      <c r="I10" s="43"/>
      <c r="J10" s="44"/>
      <c r="K10" s="45">
        <v>16</v>
      </c>
      <c r="L10" s="43">
        <v>0</v>
      </c>
      <c r="M10" s="43">
        <v>0</v>
      </c>
      <c r="N10" s="43" t="s">
        <v>37</v>
      </c>
      <c r="O10" s="46">
        <v>4</v>
      </c>
      <c r="P10" s="42"/>
      <c r="Q10" s="43"/>
      <c r="R10" s="43"/>
      <c r="S10" s="43"/>
      <c r="T10" s="44"/>
      <c r="U10" s="45"/>
      <c r="V10" s="43"/>
      <c r="W10" s="43"/>
      <c r="X10" s="43"/>
      <c r="Y10" s="46"/>
      <c r="Z10" s="104">
        <v>1</v>
      </c>
      <c r="AA10" s="106"/>
      <c r="AB10" s="92"/>
    </row>
    <row r="11" spans="1:28" s="4" customFormat="1" ht="13.5" thickBot="1">
      <c r="A11" s="8">
        <f aca="true" t="shared" si="0" ref="A11:A17">A10+1</f>
        <v>3</v>
      </c>
      <c r="B11" s="63" t="s">
        <v>52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3" t="s">
        <v>16</v>
      </c>
      <c r="J11" s="15">
        <v>5</v>
      </c>
      <c r="K11" s="12"/>
      <c r="L11" s="13"/>
      <c r="M11" s="13"/>
      <c r="N11" s="13"/>
      <c r="O11" s="14"/>
      <c r="P11" s="48"/>
      <c r="Q11" s="49"/>
      <c r="R11" s="49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86</v>
      </c>
      <c r="C12" s="67" t="s">
        <v>26</v>
      </c>
      <c r="D12" s="69">
        <f>K12</f>
        <v>12</v>
      </c>
      <c r="E12" s="69">
        <f>O12</f>
        <v>4</v>
      </c>
      <c r="K12" s="47">
        <v>12</v>
      </c>
      <c r="L12" s="13">
        <v>0</v>
      </c>
      <c r="M12" s="13">
        <v>0</v>
      </c>
      <c r="N12" s="13" t="s">
        <v>16</v>
      </c>
      <c r="O12" s="15">
        <v>4</v>
      </c>
      <c r="P12" s="54"/>
      <c r="Q12" s="55"/>
      <c r="R12" s="55"/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87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7"/>
      <c r="J13" s="19"/>
      <c r="K13" s="16"/>
      <c r="L13" s="17"/>
      <c r="M13" s="17"/>
      <c r="N13" s="17"/>
      <c r="O13" s="18"/>
      <c r="P13" s="54">
        <v>20</v>
      </c>
      <c r="Q13" s="55">
        <v>0</v>
      </c>
      <c r="R13" s="55">
        <v>0</v>
      </c>
      <c r="S13" s="55" t="s">
        <v>37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53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7"/>
      <c r="J14" s="19"/>
      <c r="K14" s="16"/>
      <c r="L14" s="17"/>
      <c r="M14" s="17"/>
      <c r="N14" s="17"/>
      <c r="O14" s="18"/>
      <c r="P14" s="54"/>
      <c r="Q14" s="55"/>
      <c r="R14" s="55"/>
      <c r="S14" s="55"/>
      <c r="T14" s="56"/>
      <c r="U14" s="57">
        <v>12</v>
      </c>
      <c r="V14" s="55">
        <v>0</v>
      </c>
      <c r="W14" s="55">
        <v>0</v>
      </c>
      <c r="X14" s="55" t="s">
        <v>37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54</v>
      </c>
      <c r="C15" s="67" t="s">
        <v>29</v>
      </c>
      <c r="D15" s="69">
        <f>P15</f>
        <v>12</v>
      </c>
      <c r="E15" s="69">
        <f>T15</f>
        <v>4</v>
      </c>
      <c r="F15" s="32"/>
      <c r="G15" s="17"/>
      <c r="H15" s="17"/>
      <c r="I15" s="17"/>
      <c r="J15" s="19"/>
      <c r="P15" s="16">
        <v>12</v>
      </c>
      <c r="Q15" s="17">
        <v>0</v>
      </c>
      <c r="R15" s="17">
        <v>0</v>
      </c>
      <c r="S15" s="17" t="s">
        <v>37</v>
      </c>
      <c r="T15" s="18">
        <v>4</v>
      </c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2" t="s">
        <v>55</v>
      </c>
      <c r="C16" s="111" t="s">
        <v>74</v>
      </c>
      <c r="D16" s="83">
        <f>M16</f>
        <v>16</v>
      </c>
      <c r="E16" s="83">
        <f>O16</f>
        <v>5</v>
      </c>
      <c r="F16" s="121"/>
      <c r="G16" s="122"/>
      <c r="H16" s="122"/>
      <c r="I16" s="122"/>
      <c r="J16" s="123"/>
      <c r="K16" s="85">
        <v>0</v>
      </c>
      <c r="L16" s="84">
        <v>0</v>
      </c>
      <c r="M16" s="84">
        <v>16</v>
      </c>
      <c r="N16" s="84" t="s">
        <v>37</v>
      </c>
      <c r="O16" s="86">
        <v>5</v>
      </c>
      <c r="U16" s="90"/>
      <c r="V16" s="88"/>
      <c r="W16" s="88"/>
      <c r="X16" s="88"/>
      <c r="Y16" s="91"/>
      <c r="Z16" s="112"/>
      <c r="AA16" s="113"/>
      <c r="AB16" s="114"/>
    </row>
    <row r="17" spans="1:28" s="4" customFormat="1" ht="13.5" thickBot="1">
      <c r="A17" s="8">
        <f t="shared" si="0"/>
        <v>9</v>
      </c>
      <c r="B17" s="82" t="s">
        <v>56</v>
      </c>
      <c r="C17" s="111" t="s">
        <v>75</v>
      </c>
      <c r="D17" s="83">
        <f>R17</f>
        <v>16</v>
      </c>
      <c r="E17" s="83">
        <f>T17</f>
        <v>5</v>
      </c>
      <c r="F17" s="124"/>
      <c r="G17" s="125"/>
      <c r="H17" s="125"/>
      <c r="I17" s="125"/>
      <c r="J17" s="126"/>
      <c r="K17" s="130"/>
      <c r="L17" s="131"/>
      <c r="M17" s="131"/>
      <c r="N17" s="131"/>
      <c r="O17" s="132"/>
      <c r="P17" s="87">
        <v>0</v>
      </c>
      <c r="Q17" s="88">
        <v>0</v>
      </c>
      <c r="R17" s="88">
        <v>16</v>
      </c>
      <c r="S17" s="88" t="s">
        <v>37</v>
      </c>
      <c r="T17" s="89">
        <v>5</v>
      </c>
      <c r="U17" s="133"/>
      <c r="V17" s="134"/>
      <c r="W17" s="134"/>
      <c r="X17" s="134"/>
      <c r="Y17" s="135"/>
      <c r="Z17" s="115">
        <v>8</v>
      </c>
      <c r="AA17" s="116"/>
      <c r="AB17" s="117"/>
    </row>
    <row r="18" spans="1:28" s="4" customFormat="1" ht="13.5" thickBot="1">
      <c r="A18" s="74"/>
      <c r="B18" s="82"/>
      <c r="C18" s="111"/>
      <c r="D18" s="83">
        <f>SUM(D9:D17)</f>
        <v>144</v>
      </c>
      <c r="E18" s="83">
        <f>J18+O18+T18+Y18</f>
        <v>40</v>
      </c>
      <c r="F18" s="127">
        <f>SUM(F9:F17)</f>
        <v>40</v>
      </c>
      <c r="G18" s="128">
        <f>SUM(G9:G17)</f>
        <v>0</v>
      </c>
      <c r="H18" s="128">
        <f>SUM(H9:H17)</f>
        <v>0</v>
      </c>
      <c r="I18" s="128"/>
      <c r="J18" s="129">
        <f>SUM(J9:J17)</f>
        <v>10</v>
      </c>
      <c r="K18" s="127">
        <f>SUM(K9:K17)</f>
        <v>28</v>
      </c>
      <c r="L18" s="128">
        <f>SUM(L9:L17)</f>
        <v>0</v>
      </c>
      <c r="M18" s="128">
        <f>SUM(M9:M17)</f>
        <v>16</v>
      </c>
      <c r="N18" s="128"/>
      <c r="O18" s="129">
        <f>SUM(O10:O16)</f>
        <v>13</v>
      </c>
      <c r="P18" s="80">
        <f>SUM(P9:P17)</f>
        <v>32</v>
      </c>
      <c r="Q18" s="80">
        <f>SUM(Q9:Q17)</f>
        <v>0</v>
      </c>
      <c r="R18" s="80">
        <f>SUM(R9:R17)</f>
        <v>16</v>
      </c>
      <c r="S18" s="80"/>
      <c r="T18" s="80">
        <f>SUM(T9:T17)</f>
        <v>13</v>
      </c>
      <c r="U18" s="136">
        <f>SUM(U9:U17)</f>
        <v>12</v>
      </c>
      <c r="V18" s="137">
        <f>SUM(V9:V17)</f>
        <v>0</v>
      </c>
      <c r="W18" s="137">
        <f>SUM(W9:W17)</f>
        <v>0</v>
      </c>
      <c r="X18" s="137"/>
      <c r="Y18" s="138">
        <f>SUM(Y9:Y17)</f>
        <v>4</v>
      </c>
      <c r="Z18" s="118"/>
      <c r="AA18" s="119"/>
      <c r="AB18" s="120"/>
    </row>
    <row r="19" spans="1:28" s="4" customFormat="1" ht="13.5" thickBot="1">
      <c r="A19" s="93" t="s">
        <v>46</v>
      </c>
      <c r="B19" s="94"/>
      <c r="C19" s="95"/>
      <c r="D19" s="96">
        <v>130</v>
      </c>
      <c r="E19" s="96">
        <v>34</v>
      </c>
      <c r="F19" s="108">
        <f>F29</f>
        <v>16</v>
      </c>
      <c r="G19" s="108">
        <f>G29</f>
        <v>0</v>
      </c>
      <c r="H19" s="108">
        <f>H29</f>
        <v>0</v>
      </c>
      <c r="I19" s="108"/>
      <c r="J19" s="108">
        <f>J29</f>
        <v>4</v>
      </c>
      <c r="K19" s="108">
        <f>K29</f>
        <v>28</v>
      </c>
      <c r="L19" s="108">
        <f>L29</f>
        <v>0</v>
      </c>
      <c r="M19" s="108">
        <f>M29</f>
        <v>0</v>
      </c>
      <c r="N19" s="108"/>
      <c r="O19" s="108">
        <f>O29</f>
        <v>7</v>
      </c>
      <c r="P19" s="108">
        <f>P29</f>
        <v>38</v>
      </c>
      <c r="Q19" s="108">
        <f>Q29</f>
        <v>0</v>
      </c>
      <c r="R19" s="108">
        <f>R29</f>
        <v>0</v>
      </c>
      <c r="S19" s="108"/>
      <c r="T19" s="108">
        <f>T29</f>
        <v>14</v>
      </c>
      <c r="U19" s="108">
        <f>U29</f>
        <v>36</v>
      </c>
      <c r="V19" s="108">
        <f>V29</f>
        <v>0</v>
      </c>
      <c r="W19" s="108">
        <f>W29</f>
        <v>0</v>
      </c>
      <c r="X19" s="108"/>
      <c r="Y19" s="108">
        <f>Y29</f>
        <v>6</v>
      </c>
      <c r="Z19" s="97"/>
      <c r="AA19" s="97"/>
      <c r="AB19" s="97"/>
    </row>
    <row r="20" spans="1:28" s="9" customFormat="1" ht="13.5" thickBot="1">
      <c r="A20" s="8">
        <v>10</v>
      </c>
      <c r="B20" s="67" t="s">
        <v>57</v>
      </c>
      <c r="C20" s="67" t="s">
        <v>103</v>
      </c>
      <c r="D20" s="79">
        <f>F20</f>
        <v>16</v>
      </c>
      <c r="E20" s="79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4"/>
      <c r="AA20" s="106"/>
      <c r="AB20" s="92"/>
    </row>
    <row r="21" spans="1:28" s="9" customFormat="1" ht="13.5" thickBot="1">
      <c r="A21" s="8">
        <f>A20+1</f>
        <v>11</v>
      </c>
      <c r="B21" s="110" t="s">
        <v>58</v>
      </c>
      <c r="C21" s="67" t="s">
        <v>104</v>
      </c>
      <c r="D21" s="79">
        <f>K21</f>
        <v>16</v>
      </c>
      <c r="E21" s="79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4">
        <v>10</v>
      </c>
      <c r="AA21" s="106"/>
      <c r="AB21" s="92"/>
    </row>
    <row r="22" spans="1:28" s="9" customFormat="1" ht="13.5" thickBot="1">
      <c r="A22" s="8">
        <f aca="true" t="shared" si="1" ref="A22:A28">A21+1</f>
        <v>12</v>
      </c>
      <c r="B22" s="110" t="s">
        <v>59</v>
      </c>
      <c r="C22" s="67" t="s">
        <v>105</v>
      </c>
      <c r="D22" s="79">
        <f>P22</f>
        <v>10</v>
      </c>
      <c r="E22" s="79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4">
        <v>11</v>
      </c>
      <c r="AA22" s="106"/>
      <c r="AB22" s="92"/>
    </row>
    <row r="23" spans="1:28" s="4" customFormat="1" ht="13.5" thickBot="1">
      <c r="A23" s="8">
        <f t="shared" si="1"/>
        <v>13</v>
      </c>
      <c r="B23" s="63" t="s">
        <v>60</v>
      </c>
      <c r="C23" s="67" t="s">
        <v>30</v>
      </c>
      <c r="D23" s="69">
        <f>K23</f>
        <v>12</v>
      </c>
      <c r="E23" s="69">
        <f>O23</f>
        <v>3</v>
      </c>
      <c r="F23" s="42"/>
      <c r="G23" s="43"/>
      <c r="H23" s="43"/>
      <c r="I23" s="43"/>
      <c r="J23" s="44"/>
      <c r="K23" s="45">
        <v>12</v>
      </c>
      <c r="L23" s="43">
        <v>0</v>
      </c>
      <c r="M23" s="43">
        <v>0</v>
      </c>
      <c r="N23" s="43" t="s">
        <v>16</v>
      </c>
      <c r="O23" s="46">
        <v>3</v>
      </c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4">
        <v>10</v>
      </c>
      <c r="AA23" s="106"/>
      <c r="AB23" s="92"/>
    </row>
    <row r="24" spans="1:28" s="4" customFormat="1" ht="13.5" thickBot="1">
      <c r="A24" s="8">
        <f t="shared" si="1"/>
        <v>14</v>
      </c>
      <c r="B24" s="63" t="s">
        <v>61</v>
      </c>
      <c r="C24" s="67" t="s">
        <v>31</v>
      </c>
      <c r="D24" s="69">
        <f>P24</f>
        <v>8</v>
      </c>
      <c r="E24" s="69">
        <f>T24</f>
        <v>3</v>
      </c>
      <c r="F24" s="42"/>
      <c r="G24" s="43"/>
      <c r="H24" s="43"/>
      <c r="I24" s="43"/>
      <c r="J24" s="44"/>
      <c r="K24" s="45"/>
      <c r="L24" s="43"/>
      <c r="M24" s="43"/>
      <c r="N24" s="43"/>
      <c r="O24" s="46"/>
      <c r="P24" s="42">
        <v>8</v>
      </c>
      <c r="Q24" s="43">
        <v>0</v>
      </c>
      <c r="R24" s="43">
        <v>0</v>
      </c>
      <c r="S24" s="43" t="s">
        <v>37</v>
      </c>
      <c r="T24" s="44">
        <v>3</v>
      </c>
      <c r="U24" s="45"/>
      <c r="V24" s="43"/>
      <c r="W24" s="43"/>
      <c r="X24" s="43"/>
      <c r="Y24" s="46"/>
      <c r="Z24" s="104"/>
      <c r="AA24" s="106"/>
      <c r="AB24" s="92"/>
    </row>
    <row r="25" spans="1:28" s="4" customFormat="1" ht="13.5" thickBot="1">
      <c r="A25" s="8">
        <f t="shared" si="1"/>
        <v>15</v>
      </c>
      <c r="B25" s="78" t="s">
        <v>62</v>
      </c>
      <c r="C25" s="67" t="s">
        <v>76</v>
      </c>
      <c r="D25" s="69">
        <f>U25</f>
        <v>8</v>
      </c>
      <c r="E25" s="69">
        <v>2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U25" s="42">
        <v>8</v>
      </c>
      <c r="V25" s="43">
        <v>0</v>
      </c>
      <c r="W25" s="43">
        <v>0</v>
      </c>
      <c r="X25" s="43" t="s">
        <v>37</v>
      </c>
      <c r="Y25" s="44">
        <v>2</v>
      </c>
      <c r="Z25" s="104"/>
      <c r="AA25" s="106"/>
      <c r="AB25" s="92"/>
    </row>
    <row r="26" spans="1:28" s="4" customFormat="1" ht="13.5" thickBot="1">
      <c r="A26" s="8">
        <f t="shared" si="1"/>
        <v>16</v>
      </c>
      <c r="B26" s="78" t="s">
        <v>63</v>
      </c>
      <c r="C26" s="67" t="s">
        <v>77</v>
      </c>
      <c r="D26" s="69">
        <f>U26</f>
        <v>28</v>
      </c>
      <c r="E26" s="69">
        <f>Y26</f>
        <v>4</v>
      </c>
      <c r="F26" s="32"/>
      <c r="G26" s="17"/>
      <c r="H26" s="17"/>
      <c r="I26" s="17"/>
      <c r="J26" s="19"/>
      <c r="K26" s="16"/>
      <c r="L26" s="17"/>
      <c r="M26" s="17"/>
      <c r="N26" s="17"/>
      <c r="O26" s="18"/>
      <c r="P26" s="54"/>
      <c r="Q26" s="55"/>
      <c r="R26" s="55"/>
      <c r="S26" s="55"/>
      <c r="T26" s="56"/>
      <c r="U26" s="57">
        <v>28</v>
      </c>
      <c r="V26" s="55">
        <v>0</v>
      </c>
      <c r="W26" s="55">
        <v>0</v>
      </c>
      <c r="X26" s="55" t="s">
        <v>37</v>
      </c>
      <c r="Y26" s="58">
        <v>4</v>
      </c>
      <c r="Z26" s="75"/>
      <c r="AA26" s="76"/>
      <c r="AB26" s="77"/>
    </row>
    <row r="27" spans="1:28" s="4" customFormat="1" ht="13.5" thickBot="1">
      <c r="A27" s="8">
        <f t="shared" si="1"/>
        <v>17</v>
      </c>
      <c r="B27" s="78" t="s">
        <v>64</v>
      </c>
      <c r="C27" s="111" t="s">
        <v>35</v>
      </c>
      <c r="D27" s="69">
        <f>P27</f>
        <v>12</v>
      </c>
      <c r="E27" s="69">
        <f>T27</f>
        <v>4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7">
        <v>12</v>
      </c>
      <c r="Q27" s="55">
        <v>0</v>
      </c>
      <c r="R27" s="55">
        <v>0</v>
      </c>
      <c r="S27" s="55" t="s">
        <v>16</v>
      </c>
      <c r="T27" s="58">
        <v>4</v>
      </c>
      <c r="Z27" s="75"/>
      <c r="AA27" s="76"/>
      <c r="AB27" s="77"/>
    </row>
    <row r="28" spans="1:28" s="4" customFormat="1" ht="13.5" thickBot="1">
      <c r="A28" s="8">
        <f t="shared" si="1"/>
        <v>18</v>
      </c>
      <c r="B28" s="82" t="s">
        <v>88</v>
      </c>
      <c r="C28" s="111" t="s">
        <v>33</v>
      </c>
      <c r="D28" s="83">
        <f>P28</f>
        <v>8</v>
      </c>
      <c r="E28" s="83">
        <f>J28+O28+T28+Y28</f>
        <v>3</v>
      </c>
      <c r="F28" s="121"/>
      <c r="G28" s="122"/>
      <c r="H28" s="122"/>
      <c r="I28" s="122"/>
      <c r="J28" s="123"/>
      <c r="K28" s="121"/>
      <c r="L28" s="122"/>
      <c r="M28" s="122"/>
      <c r="N28" s="122"/>
      <c r="O28" s="123"/>
      <c r="P28" s="140">
        <v>8</v>
      </c>
      <c r="Q28" s="139">
        <v>0</v>
      </c>
      <c r="R28" s="139">
        <v>0</v>
      </c>
      <c r="S28" s="139" t="s">
        <v>37</v>
      </c>
      <c r="T28" s="141">
        <v>3</v>
      </c>
      <c r="U28" s="140"/>
      <c r="V28" s="139"/>
      <c r="W28" s="139"/>
      <c r="X28" s="139"/>
      <c r="Y28" s="141"/>
      <c r="Z28" s="121">
        <v>11</v>
      </c>
      <c r="AA28" s="122"/>
      <c r="AB28" s="123"/>
    </row>
    <row r="29" spans="1:28" s="4" customFormat="1" ht="13.5" thickBot="1">
      <c r="A29" s="74"/>
      <c r="B29" s="82"/>
      <c r="C29" s="111"/>
      <c r="D29" s="83">
        <f>SUM(D20:D28)</f>
        <v>118</v>
      </c>
      <c r="E29" s="83">
        <f>SUM(E20:E28)</f>
        <v>31</v>
      </c>
      <c r="F29" s="127">
        <f>SUM(F20:F28)</f>
        <v>16</v>
      </c>
      <c r="G29" s="128">
        <f>SUM(G20:G28)</f>
        <v>0</v>
      </c>
      <c r="H29" s="128">
        <f>SUM(H20:H28)</f>
        <v>0</v>
      </c>
      <c r="I29" s="128"/>
      <c r="J29" s="129">
        <f>SUM(J20:J28)</f>
        <v>4</v>
      </c>
      <c r="K29" s="127">
        <f>SUM(K20:K28)</f>
        <v>28</v>
      </c>
      <c r="L29" s="128">
        <f>SUM(L20:L28)</f>
        <v>0</v>
      </c>
      <c r="M29" s="128">
        <f>SUM(M20:M28)</f>
        <v>0</v>
      </c>
      <c r="N29" s="128"/>
      <c r="O29" s="129">
        <f>SUM(O20:O28)</f>
        <v>7</v>
      </c>
      <c r="P29" s="136">
        <f>SUM(P20:P28)</f>
        <v>38</v>
      </c>
      <c r="Q29" s="137">
        <f>SUM(Q20:Q28)</f>
        <v>0</v>
      </c>
      <c r="R29" s="137">
        <f>SUM(R20:R28)</f>
        <v>0</v>
      </c>
      <c r="S29" s="137"/>
      <c r="T29" s="138">
        <f>SUM(T20:T28)</f>
        <v>14</v>
      </c>
      <c r="U29" s="136">
        <f>SUM(U20:U28)</f>
        <v>36</v>
      </c>
      <c r="V29" s="137">
        <f>SUM(V20:V28)</f>
        <v>0</v>
      </c>
      <c r="W29" s="137">
        <f>SUM(W20:W28)</f>
        <v>0</v>
      </c>
      <c r="X29" s="137"/>
      <c r="Y29" s="138">
        <f>SUM(Y20:Y28)</f>
        <v>6</v>
      </c>
      <c r="Z29" s="127"/>
      <c r="AA29" s="128"/>
      <c r="AB29" s="129"/>
    </row>
    <row r="30" spans="1:28" s="4" customFormat="1" ht="13.5" thickBot="1">
      <c r="A30" s="93" t="s">
        <v>47</v>
      </c>
      <c r="B30" s="94"/>
      <c r="C30" s="95"/>
      <c r="D30" s="96">
        <f>D35</f>
        <v>44</v>
      </c>
      <c r="E30" s="96">
        <f>E35</f>
        <v>16</v>
      </c>
      <c r="F30" s="108">
        <f>F35</f>
        <v>24</v>
      </c>
      <c r="G30" s="108">
        <v>0</v>
      </c>
      <c r="H30" s="108">
        <f>H35</f>
        <v>0</v>
      </c>
      <c r="I30" s="108"/>
      <c r="J30" s="108">
        <f>J35</f>
        <v>8</v>
      </c>
      <c r="K30" s="108">
        <f>K35</f>
        <v>20</v>
      </c>
      <c r="L30" s="108">
        <f>L35</f>
        <v>0</v>
      </c>
      <c r="M30" s="108">
        <f>M35</f>
        <v>0</v>
      </c>
      <c r="N30" s="108"/>
      <c r="O30" s="108">
        <f>O35</f>
        <v>8</v>
      </c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97"/>
      <c r="AA30" s="97"/>
      <c r="AB30" s="97"/>
    </row>
    <row r="31" spans="1:28" s="9" customFormat="1" ht="13.5" thickBot="1">
      <c r="A31" s="8">
        <f>19</f>
        <v>19</v>
      </c>
      <c r="B31" s="65" t="s">
        <v>65</v>
      </c>
      <c r="C31" s="67" t="s">
        <v>78</v>
      </c>
      <c r="D31" s="79">
        <f>F31</f>
        <v>12</v>
      </c>
      <c r="E31" s="79">
        <f>J31</f>
        <v>4</v>
      </c>
      <c r="F31" s="42">
        <v>12</v>
      </c>
      <c r="G31" s="43">
        <v>0</v>
      </c>
      <c r="H31" s="43">
        <v>0</v>
      </c>
      <c r="I31" s="43" t="s">
        <v>16</v>
      </c>
      <c r="J31" s="44">
        <v>4</v>
      </c>
      <c r="K31" s="45"/>
      <c r="L31" s="43"/>
      <c r="M31" s="43"/>
      <c r="N31" s="43"/>
      <c r="O31" s="46"/>
      <c r="P31" s="42"/>
      <c r="Q31" s="43"/>
      <c r="R31" s="43"/>
      <c r="S31" s="43"/>
      <c r="T31" s="44"/>
      <c r="U31" s="45"/>
      <c r="V31" s="43"/>
      <c r="W31" s="43"/>
      <c r="X31" s="43"/>
      <c r="Y31" s="46"/>
      <c r="Z31" s="104"/>
      <c r="AA31" s="106"/>
      <c r="AB31" s="92"/>
    </row>
    <row r="32" spans="1:28" s="9" customFormat="1" ht="13.5" thickBot="1">
      <c r="A32" s="8">
        <f>A31+1</f>
        <v>20</v>
      </c>
      <c r="B32" s="65" t="s">
        <v>66</v>
      </c>
      <c r="C32" s="67" t="s">
        <v>79</v>
      </c>
      <c r="D32" s="79">
        <f>K32</f>
        <v>12</v>
      </c>
      <c r="E32" s="79">
        <f>O32</f>
        <v>4</v>
      </c>
      <c r="F32" s="42"/>
      <c r="G32" s="43"/>
      <c r="H32" s="43"/>
      <c r="I32" s="43"/>
      <c r="J32" s="44"/>
      <c r="K32" s="45">
        <v>12</v>
      </c>
      <c r="L32" s="43">
        <v>0</v>
      </c>
      <c r="M32" s="43">
        <v>0</v>
      </c>
      <c r="N32" s="43" t="s">
        <v>16</v>
      </c>
      <c r="O32" s="46">
        <v>4</v>
      </c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4">
        <v>19</v>
      </c>
      <c r="AA32" s="106"/>
      <c r="AB32" s="92"/>
    </row>
    <row r="33" spans="1:28" s="9" customFormat="1" ht="13.5" thickBot="1">
      <c r="A33" s="8">
        <f>A32+1</f>
        <v>21</v>
      </c>
      <c r="B33" s="65" t="s">
        <v>67</v>
      </c>
      <c r="C33" s="67" t="s">
        <v>80</v>
      </c>
      <c r="D33" s="69">
        <f>F33</f>
        <v>12</v>
      </c>
      <c r="E33" s="69">
        <f>J33</f>
        <v>4</v>
      </c>
      <c r="F33" s="42">
        <v>12</v>
      </c>
      <c r="G33" s="43">
        <v>0</v>
      </c>
      <c r="H33" s="43">
        <v>0</v>
      </c>
      <c r="I33" s="43" t="s">
        <v>37</v>
      </c>
      <c r="J33" s="44">
        <v>4</v>
      </c>
      <c r="K33" s="45"/>
      <c r="L33" s="43"/>
      <c r="M33" s="43"/>
      <c r="N33" s="43"/>
      <c r="O33" s="46"/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4"/>
      <c r="AA33" s="106"/>
      <c r="AB33" s="92"/>
    </row>
    <row r="34" spans="1:28" s="9" customFormat="1" ht="13.5" thickBot="1">
      <c r="A34" s="8">
        <f>A33+1</f>
        <v>22</v>
      </c>
      <c r="B34" s="65" t="s">
        <v>68</v>
      </c>
      <c r="C34" s="67" t="s">
        <v>81</v>
      </c>
      <c r="D34" s="69">
        <f>K34</f>
        <v>8</v>
      </c>
      <c r="E34" s="69">
        <f>O34</f>
        <v>4</v>
      </c>
      <c r="F34" s="142"/>
      <c r="G34" s="143"/>
      <c r="H34" s="143"/>
      <c r="I34" s="143"/>
      <c r="J34" s="144"/>
      <c r="K34" s="148">
        <v>8</v>
      </c>
      <c r="L34" s="149">
        <v>0</v>
      </c>
      <c r="M34" s="149">
        <v>0</v>
      </c>
      <c r="N34" s="149" t="s">
        <v>37</v>
      </c>
      <c r="O34" s="150">
        <v>4</v>
      </c>
      <c r="P34" s="142"/>
      <c r="Q34" s="143"/>
      <c r="R34" s="143"/>
      <c r="S34" s="143"/>
      <c r="T34" s="144"/>
      <c r="U34" s="142"/>
      <c r="V34" s="143"/>
      <c r="W34" s="143"/>
      <c r="X34" s="143"/>
      <c r="Y34" s="144"/>
      <c r="Z34" s="154"/>
      <c r="AA34" s="155"/>
      <c r="AB34" s="156"/>
    </row>
    <row r="35" spans="1:28" s="9" customFormat="1" ht="13.5" thickBot="1">
      <c r="A35" s="105"/>
      <c r="B35" s="65"/>
      <c r="C35" s="67"/>
      <c r="D35" s="69">
        <f>SUM(D31:D34)</f>
        <v>44</v>
      </c>
      <c r="E35" s="69">
        <v>16</v>
      </c>
      <c r="F35" s="145">
        <f>SUM(F31:F34)</f>
        <v>24</v>
      </c>
      <c r="G35" s="146">
        <f>SUM(G31:G34)</f>
        <v>0</v>
      </c>
      <c r="H35" s="146">
        <f>SUM(H31:H34)</f>
        <v>0</v>
      </c>
      <c r="I35" s="146"/>
      <c r="J35" s="147">
        <f>SUM(J31:J34)</f>
        <v>8</v>
      </c>
      <c r="K35" s="151">
        <f>SUM(K31:K34)</f>
        <v>20</v>
      </c>
      <c r="L35" s="152">
        <f>SUM(L31:L34)</f>
        <v>0</v>
      </c>
      <c r="M35" s="152">
        <f>SUM(M31:M34)</f>
        <v>0</v>
      </c>
      <c r="N35" s="152"/>
      <c r="O35" s="153">
        <f>SUM(O31:O34)</f>
        <v>8</v>
      </c>
      <c r="P35" s="145"/>
      <c r="Q35" s="146"/>
      <c r="R35" s="146"/>
      <c r="S35" s="146"/>
      <c r="T35" s="147"/>
      <c r="U35" s="145"/>
      <c r="V35" s="146"/>
      <c r="W35" s="146"/>
      <c r="X35" s="146"/>
      <c r="Y35" s="147"/>
      <c r="Z35" s="145"/>
      <c r="AA35" s="152"/>
      <c r="AB35" s="153"/>
    </row>
    <row r="36" spans="1:28" ht="13.5" thickBot="1">
      <c r="A36" s="181" t="s">
        <v>48</v>
      </c>
      <c r="B36" s="182"/>
      <c r="C36" s="182"/>
      <c r="D36" s="109">
        <f>D43</f>
        <v>56</v>
      </c>
      <c r="E36" s="109">
        <f>E43</f>
        <v>20</v>
      </c>
      <c r="F36" s="109">
        <f>F43</f>
        <v>12</v>
      </c>
      <c r="G36" s="109">
        <f>G43</f>
        <v>0</v>
      </c>
      <c r="H36" s="109">
        <f>H43</f>
        <v>0</v>
      </c>
      <c r="I36" s="109"/>
      <c r="J36" s="109">
        <f>J43</f>
        <v>4</v>
      </c>
      <c r="K36" s="109">
        <f>K43</f>
        <v>20</v>
      </c>
      <c r="L36" s="109">
        <f>L43</f>
        <v>0</v>
      </c>
      <c r="M36" s="109">
        <f>M43</f>
        <v>0</v>
      </c>
      <c r="N36" s="109"/>
      <c r="O36" s="109">
        <f>O43</f>
        <v>7</v>
      </c>
      <c r="P36" s="109">
        <f>P43</f>
        <v>8</v>
      </c>
      <c r="Q36" s="109">
        <f>Q43</f>
        <v>0</v>
      </c>
      <c r="R36" s="109">
        <f>R43</f>
        <v>0</v>
      </c>
      <c r="S36" s="109"/>
      <c r="T36" s="109">
        <f>T43</f>
        <v>3</v>
      </c>
      <c r="U36" s="109">
        <f>U43</f>
        <v>16</v>
      </c>
      <c r="V36" s="109">
        <f>V43</f>
        <v>0</v>
      </c>
      <c r="W36" s="109">
        <f>W43</f>
        <v>0</v>
      </c>
      <c r="X36" s="109"/>
      <c r="Y36" s="109">
        <f>Y43</f>
        <v>6</v>
      </c>
      <c r="Z36" s="107"/>
      <c r="AA36" s="107"/>
      <c r="AB36" s="107"/>
    </row>
    <row r="37" spans="1:28" s="9" customFormat="1" ht="13.5" thickBot="1">
      <c r="A37" s="8">
        <f>A34+1</f>
        <v>23</v>
      </c>
      <c r="B37" s="67" t="s">
        <v>89</v>
      </c>
      <c r="C37" s="67" t="s">
        <v>24</v>
      </c>
      <c r="D37" s="79">
        <f>F37</f>
        <v>12</v>
      </c>
      <c r="E37" s="79">
        <f>J37</f>
        <v>4</v>
      </c>
      <c r="F37" s="42">
        <v>12</v>
      </c>
      <c r="G37" s="43">
        <v>0</v>
      </c>
      <c r="H37" s="43">
        <v>0</v>
      </c>
      <c r="I37" s="43" t="s">
        <v>37</v>
      </c>
      <c r="J37" s="44">
        <v>4</v>
      </c>
      <c r="K37" s="45"/>
      <c r="L37" s="43"/>
      <c r="M37" s="43"/>
      <c r="N37" s="43"/>
      <c r="O37" s="46"/>
      <c r="U37" s="45"/>
      <c r="V37" s="43"/>
      <c r="W37" s="43"/>
      <c r="X37" s="43"/>
      <c r="Y37" s="46"/>
      <c r="Z37" s="104"/>
      <c r="AA37" s="106"/>
      <c r="AB37" s="92"/>
    </row>
    <row r="38" spans="1:28" s="9" customFormat="1" ht="13.5" thickBot="1">
      <c r="A38" s="8">
        <f>A37+1</f>
        <v>24</v>
      </c>
      <c r="B38" s="65" t="s">
        <v>93</v>
      </c>
      <c r="C38" s="67" t="s">
        <v>82</v>
      </c>
      <c r="D38" s="69">
        <f>K38</f>
        <v>8</v>
      </c>
      <c r="E38" s="69">
        <f>O38</f>
        <v>3</v>
      </c>
      <c r="F38" s="42"/>
      <c r="G38" s="43"/>
      <c r="H38" s="43"/>
      <c r="I38" s="43"/>
      <c r="J38" s="44"/>
      <c r="K38" s="45">
        <v>8</v>
      </c>
      <c r="L38" s="43">
        <v>0</v>
      </c>
      <c r="M38" s="43">
        <v>0</v>
      </c>
      <c r="N38" s="43" t="s">
        <v>16</v>
      </c>
      <c r="O38" s="46">
        <v>3</v>
      </c>
      <c r="P38" s="42"/>
      <c r="Q38" s="43"/>
      <c r="R38" s="43"/>
      <c r="S38" s="43"/>
      <c r="T38" s="44"/>
      <c r="U38" s="45"/>
      <c r="V38" s="43"/>
      <c r="W38" s="43"/>
      <c r="X38" s="43"/>
      <c r="Y38" s="46"/>
      <c r="Z38" s="104"/>
      <c r="AA38" s="106"/>
      <c r="AB38" s="92"/>
    </row>
    <row r="39" spans="1:28" s="9" customFormat="1" ht="13.5" thickBot="1">
      <c r="A39" s="8">
        <f>A38+1</f>
        <v>25</v>
      </c>
      <c r="B39" s="65" t="s">
        <v>91</v>
      </c>
      <c r="C39" s="67" t="s">
        <v>83</v>
      </c>
      <c r="D39" s="69">
        <f>P39</f>
        <v>8</v>
      </c>
      <c r="E39" s="69">
        <f>T39</f>
        <v>3</v>
      </c>
      <c r="F39" s="42"/>
      <c r="G39" s="43"/>
      <c r="H39" s="43"/>
      <c r="I39" s="43"/>
      <c r="J39" s="44"/>
      <c r="K39" s="45"/>
      <c r="L39" s="43"/>
      <c r="M39" s="43"/>
      <c r="N39" s="43"/>
      <c r="O39" s="46"/>
      <c r="P39" s="42">
        <v>8</v>
      </c>
      <c r="Q39" s="43">
        <v>0</v>
      </c>
      <c r="R39" s="43">
        <v>0</v>
      </c>
      <c r="S39" s="43" t="s">
        <v>16</v>
      </c>
      <c r="T39" s="44">
        <v>3</v>
      </c>
      <c r="U39" s="45"/>
      <c r="V39" s="43"/>
      <c r="W39" s="43"/>
      <c r="X39" s="43"/>
      <c r="Y39" s="46"/>
      <c r="Z39" s="104">
        <v>25</v>
      </c>
      <c r="AA39" s="106"/>
      <c r="AB39" s="92"/>
    </row>
    <row r="40" spans="1:28" s="9" customFormat="1" ht="13.5" thickBot="1">
      <c r="A40" s="8">
        <f>A39+1</f>
        <v>26</v>
      </c>
      <c r="B40" s="65" t="s">
        <v>92</v>
      </c>
      <c r="C40" s="67" t="s">
        <v>84</v>
      </c>
      <c r="D40" s="69">
        <f>U40</f>
        <v>8</v>
      </c>
      <c r="E40" s="69">
        <f>Y40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/>
      <c r="Q40" s="43"/>
      <c r="R40" s="43"/>
      <c r="S40" s="43"/>
      <c r="T40" s="44"/>
      <c r="U40" s="45">
        <v>8</v>
      </c>
      <c r="V40" s="43">
        <v>0</v>
      </c>
      <c r="W40" s="43">
        <v>0</v>
      </c>
      <c r="X40" s="43" t="s">
        <v>16</v>
      </c>
      <c r="Y40" s="46">
        <v>3</v>
      </c>
      <c r="Z40" s="104">
        <v>26</v>
      </c>
      <c r="AA40" s="106"/>
      <c r="AB40" s="92"/>
    </row>
    <row r="41" spans="1:28" s="9" customFormat="1" ht="13.5" thickBot="1">
      <c r="A41" s="8">
        <f>A40+1</f>
        <v>27</v>
      </c>
      <c r="B41" s="65" t="s">
        <v>69</v>
      </c>
      <c r="C41" s="67" t="s">
        <v>102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4"/>
      <c r="AA41" s="106"/>
      <c r="AB41" s="92"/>
    </row>
    <row r="42" spans="1:28" s="4" customFormat="1" ht="13.5" thickBot="1">
      <c r="A42" s="8">
        <f>A41+1</f>
        <v>28</v>
      </c>
      <c r="B42" s="82" t="s">
        <v>90</v>
      </c>
      <c r="C42" s="111" t="s">
        <v>32</v>
      </c>
      <c r="D42" s="83">
        <f>SUM(F42:T42)-E42</f>
        <v>12</v>
      </c>
      <c r="E42" s="83">
        <f>O42</f>
        <v>4</v>
      </c>
      <c r="F42" s="121"/>
      <c r="G42" s="122"/>
      <c r="H42" s="122"/>
      <c r="I42" s="122"/>
      <c r="J42" s="123"/>
      <c r="K42" s="140">
        <v>12</v>
      </c>
      <c r="L42" s="139">
        <v>0</v>
      </c>
      <c r="M42" s="139">
        <v>0</v>
      </c>
      <c r="N42" s="139" t="s">
        <v>16</v>
      </c>
      <c r="O42" s="141">
        <v>4</v>
      </c>
      <c r="P42" s="140"/>
      <c r="Q42" s="139"/>
      <c r="R42" s="139"/>
      <c r="S42" s="139"/>
      <c r="T42" s="141"/>
      <c r="Z42" s="121"/>
      <c r="AA42" s="122"/>
      <c r="AB42" s="123"/>
    </row>
    <row r="43" spans="1:28" s="4" customFormat="1" ht="13.5" thickBot="1">
      <c r="A43" s="74"/>
      <c r="B43" s="82"/>
      <c r="C43" s="111"/>
      <c r="D43" s="83">
        <f>SUM(D37:D42)</f>
        <v>56</v>
      </c>
      <c r="E43" s="83">
        <f>SUM(E37:E42)</f>
        <v>20</v>
      </c>
      <c r="F43" s="127">
        <f>SUM(F37:F42)</f>
        <v>12</v>
      </c>
      <c r="G43" s="128">
        <f>SUM(G37:G42)</f>
        <v>0</v>
      </c>
      <c r="H43" s="128">
        <f>SUM(H37:H42)</f>
        <v>0</v>
      </c>
      <c r="I43" s="128"/>
      <c r="J43" s="129">
        <f>SUM(J37:J42)</f>
        <v>4</v>
      </c>
      <c r="K43" s="127">
        <f>SUM(K37:K42)</f>
        <v>20</v>
      </c>
      <c r="L43" s="128">
        <f>SUM(L37:L42)</f>
        <v>0</v>
      </c>
      <c r="M43" s="128">
        <f>SUM(M37:M42)</f>
        <v>0</v>
      </c>
      <c r="N43" s="128"/>
      <c r="O43" s="129">
        <f>SUM(O37:O42)</f>
        <v>7</v>
      </c>
      <c r="P43" s="136">
        <f>SUM(P37:P42)</f>
        <v>8</v>
      </c>
      <c r="Q43" s="137">
        <f>SUM(Q37:Q42)</f>
        <v>0</v>
      </c>
      <c r="R43" s="137">
        <f>SUM(R37:R42)</f>
        <v>0</v>
      </c>
      <c r="S43" s="137"/>
      <c r="T43" s="138">
        <f>SUM(T37:T42)</f>
        <v>3</v>
      </c>
      <c r="U43" s="136">
        <f>SUM(U37:U42)</f>
        <v>16</v>
      </c>
      <c r="V43" s="137">
        <f>SUM(V37:V42)</f>
        <v>0</v>
      </c>
      <c r="W43" s="137">
        <f>SUM(W37:W42)</f>
        <v>0</v>
      </c>
      <c r="X43" s="137"/>
      <c r="Y43" s="138">
        <f>SUM(Y37:Y42)</f>
        <v>6</v>
      </c>
      <c r="Z43" s="127"/>
      <c r="AA43" s="128"/>
      <c r="AB43" s="129"/>
    </row>
    <row r="44" spans="1:28" ht="13.5" thickBot="1">
      <c r="A44" s="181" t="s">
        <v>34</v>
      </c>
      <c r="B44" s="182"/>
      <c r="C44" s="182"/>
      <c r="D44" s="107">
        <v>0</v>
      </c>
      <c r="E44" s="107">
        <v>10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9">
        <v>0</v>
      </c>
      <c r="V44" s="109">
        <v>0</v>
      </c>
      <c r="W44" s="109">
        <v>0</v>
      </c>
      <c r="X44" s="109">
        <v>0</v>
      </c>
      <c r="Y44" s="109">
        <v>10</v>
      </c>
      <c r="Z44" s="157"/>
      <c r="AA44" s="157"/>
      <c r="AB44" s="157"/>
    </row>
    <row r="45" spans="1:28" s="4" customFormat="1" ht="13.5" thickBot="1">
      <c r="A45" s="74">
        <f>30</f>
        <v>30</v>
      </c>
      <c r="B45" s="65" t="s">
        <v>70</v>
      </c>
      <c r="C45" s="67" t="s">
        <v>34</v>
      </c>
      <c r="D45" s="79">
        <f>U45</f>
        <v>0</v>
      </c>
      <c r="E45" s="79">
        <f>Y45</f>
        <v>10</v>
      </c>
      <c r="F45" s="47"/>
      <c r="G45" s="13"/>
      <c r="H45" s="13"/>
      <c r="I45" s="13"/>
      <c r="J45" s="15"/>
      <c r="K45" s="12"/>
      <c r="L45" s="13"/>
      <c r="M45" s="13"/>
      <c r="N45" s="13"/>
      <c r="O45" s="14"/>
      <c r="P45" s="48"/>
      <c r="Q45" s="49"/>
      <c r="R45" s="49"/>
      <c r="S45" s="49"/>
      <c r="T45" s="50"/>
      <c r="U45" s="51">
        <v>0</v>
      </c>
      <c r="V45" s="49">
        <v>0</v>
      </c>
      <c r="W45" s="49">
        <v>0</v>
      </c>
      <c r="X45" s="49" t="s">
        <v>37</v>
      </c>
      <c r="Y45" s="50">
        <v>10</v>
      </c>
      <c r="Z45" s="158"/>
      <c r="AA45" s="158"/>
      <c r="AB45" s="158"/>
    </row>
    <row r="46" spans="1:28" s="4" customFormat="1" ht="13.5" thickBot="1">
      <c r="A46" s="192" t="s">
        <v>49</v>
      </c>
      <c r="B46" s="193"/>
      <c r="C46" s="194"/>
      <c r="D46" s="98">
        <f>D8+D19+D30+D36+D44</f>
        <v>374</v>
      </c>
      <c r="E46" s="98">
        <f>+E8+E19+E30+E36+E44</f>
        <v>120</v>
      </c>
      <c r="F46" s="98">
        <f>F8+F19+F30+F36+F44</f>
        <v>92</v>
      </c>
      <c r="G46" s="98">
        <f>G36+G30+G19+G8</f>
        <v>0</v>
      </c>
      <c r="H46" s="98">
        <f>H36+H30+H19+H8</f>
        <v>0</v>
      </c>
      <c r="I46" s="98"/>
      <c r="J46" s="98">
        <f>J8+J19+J30+J36</f>
        <v>26</v>
      </c>
      <c r="K46" s="98">
        <f>K8+K19+K30+K36</f>
        <v>96</v>
      </c>
      <c r="L46" s="98">
        <f>L36+L30+L19+L8</f>
        <v>0</v>
      </c>
      <c r="M46" s="98">
        <f>M8+M19+M30+M36</f>
        <v>16</v>
      </c>
      <c r="N46" s="98"/>
      <c r="O46" s="98">
        <f>O8+O19+O30+O36</f>
        <v>35</v>
      </c>
      <c r="P46" s="98">
        <f>P36+P30+P19+P8</f>
        <v>78</v>
      </c>
      <c r="Q46" s="98">
        <f>Q8+Q19+Q30+Q36</f>
        <v>0</v>
      </c>
      <c r="R46" s="98">
        <f>R36+R30+R19+R8</f>
        <v>16</v>
      </c>
      <c r="S46" s="98"/>
      <c r="T46" s="98">
        <f>T36+T30+T19+T8</f>
        <v>30</v>
      </c>
      <c r="U46" s="98">
        <f>U44+U36+U30+U19+U8</f>
        <v>64</v>
      </c>
      <c r="V46" s="98">
        <v>0</v>
      </c>
      <c r="W46" s="98">
        <v>0</v>
      </c>
      <c r="X46" s="98"/>
      <c r="Y46" s="108">
        <f>Y44+Y36+Y19+Y8</f>
        <v>26</v>
      </c>
      <c r="Z46" s="6"/>
      <c r="AA46" s="6"/>
      <c r="AB46" s="6"/>
    </row>
    <row r="47" spans="1:28" s="4" customFormat="1" ht="12.75">
      <c r="A47" s="5"/>
      <c r="B47" s="5"/>
      <c r="C47" s="60" t="s">
        <v>13</v>
      </c>
      <c r="D47" s="59"/>
      <c r="E47" s="30"/>
      <c r="F47" s="59"/>
      <c r="G47" s="31"/>
      <c r="H47" s="31"/>
      <c r="I47" s="31">
        <f>COUNTIF(I9:I46,"s")</f>
        <v>0</v>
      </c>
      <c r="J47" s="31"/>
      <c r="K47" s="31"/>
      <c r="L47" s="31"/>
      <c r="M47" s="31"/>
      <c r="N47" s="31">
        <f>COUNTIF(N10:N46,"s")</f>
        <v>0</v>
      </c>
      <c r="O47" s="31"/>
      <c r="P47" s="31"/>
      <c r="Q47" s="31"/>
      <c r="R47" s="31"/>
      <c r="S47" s="31">
        <f>COUNTIF(S9:S46,"s")</f>
        <v>0</v>
      </c>
      <c r="T47" s="31"/>
      <c r="U47" s="31"/>
      <c r="V47" s="31"/>
      <c r="W47" s="31"/>
      <c r="X47" s="31">
        <f>COUNTIF(X9:X46,"s")</f>
        <v>0</v>
      </c>
      <c r="Y47" s="31"/>
      <c r="Z47" s="6"/>
      <c r="AA47" s="6"/>
      <c r="AB47" s="6"/>
    </row>
    <row r="48" spans="1:28" s="4" customFormat="1" ht="12.75">
      <c r="A48" s="5"/>
      <c r="B48" s="5"/>
      <c r="C48" s="61" t="s">
        <v>14</v>
      </c>
      <c r="D48" s="25"/>
      <c r="E48" s="26"/>
      <c r="F48" s="25"/>
      <c r="G48" s="3"/>
      <c r="H48" s="3"/>
      <c r="I48" s="3">
        <f>COUNTIF(I9:I46,"v")</f>
        <v>3</v>
      </c>
      <c r="J48" s="3"/>
      <c r="K48" s="3"/>
      <c r="L48" s="3"/>
      <c r="M48" s="3"/>
      <c r="N48" s="3">
        <f>COUNTIF(N10:N46,"v")</f>
        <v>6</v>
      </c>
      <c r="O48" s="3"/>
      <c r="P48" s="3"/>
      <c r="Q48" s="3"/>
      <c r="R48" s="3"/>
      <c r="S48" s="3">
        <f>COUNTIF(S9:S46,"v")</f>
        <v>3</v>
      </c>
      <c r="T48" s="3"/>
      <c r="U48" s="3"/>
      <c r="V48" s="3"/>
      <c r="W48" s="3"/>
      <c r="X48" s="3">
        <f>COUNTIF(X9:X46,"v")</f>
        <v>2</v>
      </c>
      <c r="Y48" s="3"/>
      <c r="Z48" s="6"/>
      <c r="AA48" s="6"/>
      <c r="AB48" s="6"/>
    </row>
    <row r="49" spans="1:28" s="4" customFormat="1" ht="12.75">
      <c r="A49" s="5"/>
      <c r="B49" s="5"/>
      <c r="C49" s="61" t="s">
        <v>36</v>
      </c>
      <c r="D49" s="25"/>
      <c r="E49" s="26"/>
      <c r="F49" s="25"/>
      <c r="G49" s="3"/>
      <c r="H49" s="3"/>
      <c r="I49" s="3">
        <v>2</v>
      </c>
      <c r="J49" s="3"/>
      <c r="K49" s="3"/>
      <c r="L49" s="3"/>
      <c r="M49" s="3"/>
      <c r="N49" s="3">
        <v>4</v>
      </c>
      <c r="O49" s="3"/>
      <c r="P49" s="3"/>
      <c r="Q49" s="3"/>
      <c r="R49" s="3"/>
      <c r="S49" s="3">
        <f>COUNTIF(S9:S46,"é")</f>
        <v>5</v>
      </c>
      <c r="T49" s="3"/>
      <c r="U49" s="3"/>
      <c r="V49" s="3"/>
      <c r="W49" s="3"/>
      <c r="X49" s="3">
        <f>COUNTIF(X9:X46,"é")</f>
        <v>4</v>
      </c>
      <c r="Y49" s="3"/>
      <c r="Z49" s="6"/>
      <c r="AA49" s="6"/>
      <c r="AB49" s="6"/>
    </row>
    <row r="50" spans="1:28" ht="13.5" thickBot="1">
      <c r="A50" s="5"/>
      <c r="B50" s="5"/>
      <c r="C50" s="62" t="s">
        <v>17</v>
      </c>
      <c r="D50" s="27"/>
      <c r="E50" s="28"/>
      <c r="F50" s="27"/>
      <c r="G50" s="29"/>
      <c r="H50" s="29"/>
      <c r="I50" s="29">
        <f>COUNTIF(I9:I45,"e")</f>
        <v>0</v>
      </c>
      <c r="J50" s="29"/>
      <c r="K50" s="29"/>
      <c r="L50" s="29"/>
      <c r="M50" s="29"/>
      <c r="N50" s="29">
        <f>COUNTIF(N10:N45,"e")</f>
        <v>0</v>
      </c>
      <c r="O50" s="29"/>
      <c r="P50" s="29"/>
      <c r="Q50" s="29"/>
      <c r="R50" s="29"/>
      <c r="S50" s="29">
        <f>COUNTIF(S9:S45,"e")</f>
        <v>0</v>
      </c>
      <c r="T50" s="29"/>
      <c r="U50" s="29"/>
      <c r="V50" s="29"/>
      <c r="W50" s="29"/>
      <c r="X50" s="29">
        <f>COUNTIF(X9:X45,"e")</f>
        <v>0</v>
      </c>
      <c r="Y50" s="29"/>
      <c r="Z50" s="6"/>
      <c r="AA50" s="6"/>
      <c r="AB50" s="6"/>
    </row>
    <row r="51" spans="1:28" ht="12.75">
      <c r="A51" s="159" t="s">
        <v>18</v>
      </c>
      <c r="B51" s="5"/>
      <c r="C51" s="1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2:28" ht="12.75">
      <c r="B52" s="72" t="s">
        <v>5</v>
      </c>
      <c r="C52" s="73" t="s">
        <v>38</v>
      </c>
      <c r="E52" s="72" t="s">
        <v>40</v>
      </c>
      <c r="F52" s="73" t="s">
        <v>41</v>
      </c>
      <c r="M52" s="6"/>
      <c r="N52" s="6"/>
      <c r="O52" s="6"/>
      <c r="P52" s="6"/>
      <c r="Q52" s="6"/>
      <c r="R52" s="6"/>
      <c r="S52" s="6"/>
      <c r="T52" s="6"/>
      <c r="U52" s="24"/>
      <c r="V52" s="24"/>
      <c r="W52" s="24"/>
      <c r="X52" s="24"/>
      <c r="Y52" s="24"/>
      <c r="Z52" s="11"/>
      <c r="AA52" s="11"/>
      <c r="AB52" s="11"/>
    </row>
    <row r="53" spans="2:6" ht="12.75">
      <c r="B53" s="72" t="s">
        <v>6</v>
      </c>
      <c r="C53" s="73" t="s">
        <v>100</v>
      </c>
      <c r="E53" s="72" t="s">
        <v>42</v>
      </c>
      <c r="F53" s="73" t="s">
        <v>101</v>
      </c>
    </row>
    <row r="54" spans="2:13" ht="12.75" customHeight="1">
      <c r="B54" s="72" t="s">
        <v>7</v>
      </c>
      <c r="C54" s="73" t="s">
        <v>39</v>
      </c>
      <c r="E54" s="72" t="s">
        <v>43</v>
      </c>
      <c r="F54" s="73" t="s">
        <v>44</v>
      </c>
      <c r="M54" s="71"/>
    </row>
  </sheetData>
  <sheetProtection/>
  <mergeCells count="16">
    <mergeCell ref="D5:D6"/>
    <mergeCell ref="P6:T6"/>
    <mergeCell ref="A46:C46"/>
    <mergeCell ref="A8:C8"/>
    <mergeCell ref="A44:C44"/>
    <mergeCell ref="F5:Y5"/>
    <mergeCell ref="Z5:AB6"/>
    <mergeCell ref="A36:C36"/>
    <mergeCell ref="Z7:AB7"/>
    <mergeCell ref="A5:A6"/>
    <mergeCell ref="B5:B6"/>
    <mergeCell ref="C5:C6"/>
    <mergeCell ref="F6:J6"/>
    <mergeCell ref="K6:O6"/>
    <mergeCell ref="E5:E6"/>
    <mergeCell ref="U6:Y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2010-02-06T18:41:00Z</cp:lastPrinted>
  <dcterms:created xsi:type="dcterms:W3CDTF">2006-03-29T07:49:40Z</dcterms:created>
  <dcterms:modified xsi:type="dcterms:W3CDTF">2011-09-29T10:56:49Z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