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<sst xmlns="http://schemas.openxmlformats.org/spreadsheetml/2006/main" count="151" uniqueCount="107">
  <si>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</si>
  <si>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</si>
  <si>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</si>
  <si>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</si>
  <si>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</si>
  <si>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</si>
  <si>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</si>
  <si>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</si>
  <si>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</si>
  <si>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</si>
  <si>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</si>
  <si>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</si>
  <si>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</si>
  <si>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</si>
  <si>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</si>
  <si>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</si>
  <si>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</si>
  <si>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</si>
  <si>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</si>
  <si>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</si>
  <si>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</si>
  <si>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</si>
  <si>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</si>
  <si>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</si>
  <si>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</si>
  <si>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</si>
  <si>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</si>
  <si>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</si>
  <si>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</si>
  <si>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</si>
  <si>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Lemez alakítás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</si>
  <si>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</si>
  <si>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</si>
  <si>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</si>
  <si>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</si>
  <si>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</si>
  <si>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</si>
  <si>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Munkavédelem, baleset elhárítás</t>
  </si>
  <si>
    <t>Évközi jegy (é)</t>
  </si>
  <si>
    <t>é</t>
  </si>
  <si>
    <t>Gépjármű történet *</t>
  </si>
  <si>
    <t>Jármű motorok **</t>
  </si>
  <si>
    <t>Korszerű technológiák ***</t>
  </si>
  <si>
    <t>*</t>
  </si>
  <si>
    <t>A tétel Gépjármű történet, B tétel Magyar járműgyártás története</t>
  </si>
  <si>
    <t>**</t>
  </si>
  <si>
    <t>A tétel Jármű motorok,  B tétel erőátvitel, futóművek, Felépítmények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</si>
  <si>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</si>
  <si>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</si>
  <si>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</si>
  <si>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</si>
  <si>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</si>
  <si>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</si>
  <si>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</si>
  <si>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</si>
  <si>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</si>
  <si>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</si>
  <si>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</si>
  <si>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</si>
  <si>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</si>
  <si>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</si>
  <si>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</si>
  <si>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</si>
  <si>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</si>
  <si>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BAGLA11VLK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</si>
  <si>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</si>
  <si>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</si>
  <si>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</si>
  <si>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</si>
  <si>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</si>
  <si>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</si>
  <si>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</si>
  <si>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</si>
  <si>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</si>
  <si>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BAGMV14VLK</t>
  </si>
  <si>
    <t>BAGSD14VLK</t>
  </si>
  <si>
    <t>Óbudai Egyetem</t>
  </si>
  <si>
    <t>mintatanterv</t>
  </si>
  <si>
    <t>képzéskód, szakkód: BKLSVR, BKLSVR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</si>
  <si>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</si>
  <si>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</si>
  <si>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</si>
  <si>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</si>
  <si>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</si>
  <si>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</si>
  <si>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</si>
  <si>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</si>
  <si>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</si>
  <si>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</si>
  <si>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</si>
  <si>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</si>
  <si>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</si>
  <si>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</si>
  <si>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</si>
  <si>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</si>
  <si>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</si>
  <si>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</si>
  <si>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</si>
  <si>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</si>
  <si>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mintatanterv-kód: BKLSVRXXM0F10 (Σ120 krd)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</si>
  <si>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</si>
  <si>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</si>
  <si>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</si>
  <si>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</si>
  <si>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Anyagtudomány I. Fémes anyagok</t>
  </si>
  <si>
    <t>Anyagtudomány II. Nem fémes anyagok</t>
  </si>
  <si>
    <t>Anyagtudomány III. Restaurálási anyagok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</si>
</sst>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50" xfId="0" applyFont="1" applyBorder="1" applyAlignment="1">
      <alignment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6" xfId="0" applyFont="1" applyFill="1" applyBorder="1" applyAlignment="1">
      <alignment horizontal="center"/>
    </xf>
    <xf numFmtId="0" fontId="4" fillId="24" borderId="56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4" fillId="24" borderId="59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1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Fill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5" fillId="0" borderId="80" xfId="0" applyFont="1" applyFill="1" applyBorder="1" applyAlignment="1">
      <alignment horizontal="center" wrapText="1"/>
    </xf>
    <xf numFmtId="0" fontId="0" fillId="24" borderId="50" xfId="0" applyFont="1" applyFill="1" applyBorder="1" applyAlignment="1">
      <alignment/>
    </xf>
    <xf numFmtId="0" fontId="5" fillId="0" borderId="8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82" xfId="0" applyFont="1" applyFill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24" borderId="82" xfId="0" applyFont="1" applyFill="1" applyBorder="1" applyAlignment="1">
      <alignment horizontal="left"/>
    </xf>
    <xf numFmtId="0" fontId="4" fillId="24" borderId="83" xfId="0" applyFont="1" applyFill="1" applyBorder="1" applyAlignment="1">
      <alignment horizontal="left"/>
    </xf>
    <xf numFmtId="0" fontId="4" fillId="24" borderId="59" xfId="0" applyFont="1" applyFill="1" applyBorder="1" applyAlignment="1">
      <alignment horizontal="left"/>
    </xf>
    <xf numFmtId="0" fontId="4" fillId="24" borderId="82" xfId="0" applyFont="1" applyFill="1" applyBorder="1" applyAlignment="1">
      <alignment/>
    </xf>
    <xf numFmtId="0" fontId="5" fillId="24" borderId="83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4" fillId="0" borderId="83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60" t="s">
        <v>76</v>
      </c>
      <c r="B1" s="161"/>
      <c r="C1" s="1"/>
      <c r="D1" s="1"/>
      <c r="E1" s="1"/>
      <c r="F1" s="1"/>
      <c r="G1" s="1"/>
      <c r="H1" s="1"/>
      <c r="I1" s="166" t="s">
        <v>77</v>
      </c>
      <c r="J1" s="1"/>
      <c r="L1" s="162"/>
      <c r="M1" s="162"/>
      <c r="O1" s="163"/>
      <c r="P1" s="1"/>
      <c r="Q1" s="1"/>
      <c r="R1" s="164"/>
      <c r="S1" s="165"/>
      <c r="T1" s="165"/>
      <c r="U1" s="165"/>
      <c r="V1" s="165"/>
      <c r="X1" s="165"/>
      <c r="Y1" s="165"/>
      <c r="Z1" s="165"/>
      <c r="AA1" s="165"/>
      <c r="AB1" s="165"/>
    </row>
    <row r="2" spans="1:28" ht="12.75" customHeight="1">
      <c r="A2" s="160" t="s">
        <v>19</v>
      </c>
      <c r="B2" s="161"/>
      <c r="C2" s="1"/>
      <c r="D2" s="1"/>
      <c r="E2" s="1"/>
      <c r="F2" s="1"/>
      <c r="G2" s="70"/>
      <c r="H2" s="1"/>
      <c r="I2" s="166" t="s">
        <v>101</v>
      </c>
      <c r="J2" s="1"/>
      <c r="L2" s="1"/>
      <c r="M2" s="1"/>
      <c r="O2" s="1"/>
      <c r="P2" s="70"/>
      <c r="Q2" s="1"/>
      <c r="R2" s="167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8"/>
      <c r="B3" s="169"/>
      <c r="C3" s="169"/>
      <c r="D3" s="169"/>
      <c r="E3" s="169"/>
      <c r="F3" s="169"/>
      <c r="G3" s="169"/>
      <c r="H3" s="169"/>
      <c r="I3" s="170" t="s">
        <v>78</v>
      </c>
      <c r="J3" s="169"/>
      <c r="L3" s="169"/>
      <c r="M3" s="169"/>
      <c r="O3" s="169"/>
      <c r="P3" s="169"/>
      <c r="Q3" s="169"/>
      <c r="R3" s="169"/>
      <c r="S3" s="169"/>
      <c r="T3" s="169"/>
      <c r="U3" s="169"/>
      <c r="V3" s="169"/>
      <c r="X3" s="174" t="s">
        <v>100</v>
      </c>
      <c r="Y3" s="169"/>
      <c r="Z3" s="169"/>
      <c r="AA3" s="169"/>
      <c r="AB3" s="169"/>
    </row>
    <row r="4" spans="1:28" ht="12.75" customHeight="1" thickBot="1">
      <c r="A4" s="171" t="s">
        <v>99</v>
      </c>
      <c r="B4" s="172"/>
      <c r="C4" s="17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95" t="s">
        <v>0</v>
      </c>
      <c r="B5" s="189" t="s">
        <v>1</v>
      </c>
      <c r="C5" s="189" t="s">
        <v>2</v>
      </c>
      <c r="D5" s="175" t="s">
        <v>90</v>
      </c>
      <c r="E5" s="197" t="s">
        <v>15</v>
      </c>
      <c r="F5" s="177" t="s">
        <v>3</v>
      </c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8"/>
      <c r="Z5" s="189" t="s">
        <v>4</v>
      </c>
      <c r="AA5" s="190"/>
      <c r="AB5" s="191"/>
    </row>
    <row r="6" spans="1:28" s="34" customFormat="1" ht="12.75" customHeight="1" thickBot="1">
      <c r="A6" s="196"/>
      <c r="B6" s="192"/>
      <c r="C6" s="192"/>
      <c r="D6" s="176"/>
      <c r="E6" s="198"/>
      <c r="F6" s="177" t="s">
        <v>20</v>
      </c>
      <c r="G6" s="178"/>
      <c r="H6" s="178"/>
      <c r="I6" s="178"/>
      <c r="J6" s="179"/>
      <c r="K6" s="177" t="s">
        <v>21</v>
      </c>
      <c r="L6" s="178"/>
      <c r="M6" s="178"/>
      <c r="N6" s="178"/>
      <c r="O6" s="179"/>
      <c r="P6" s="177" t="s">
        <v>22</v>
      </c>
      <c r="Q6" s="178"/>
      <c r="R6" s="178"/>
      <c r="S6" s="178"/>
      <c r="T6" s="179"/>
      <c r="U6" s="177" t="s">
        <v>23</v>
      </c>
      <c r="V6" s="178"/>
      <c r="W6" s="178"/>
      <c r="X6" s="178"/>
      <c r="Y6" s="179"/>
      <c r="Z6" s="192"/>
      <c r="AA6" s="193"/>
      <c r="AB6" s="194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92"/>
      <c r="AA7" s="193"/>
      <c r="AB7" s="194"/>
    </row>
    <row r="8" spans="1:28" s="7" customFormat="1" ht="13.5" thickBot="1">
      <c r="A8" s="183" t="s">
        <v>49</v>
      </c>
      <c r="B8" s="184"/>
      <c r="C8" s="184"/>
      <c r="D8" s="98">
        <f>D18</f>
        <v>144</v>
      </c>
      <c r="E8" s="98">
        <f>E18</f>
        <v>40</v>
      </c>
      <c r="F8" s="99">
        <f>F18</f>
        <v>52</v>
      </c>
      <c r="G8" s="99">
        <f>G18</f>
        <v>0</v>
      </c>
      <c r="H8" s="99">
        <f>H18</f>
        <v>0</v>
      </c>
      <c r="I8" s="99"/>
      <c r="J8" s="99">
        <f>J18</f>
        <v>14</v>
      </c>
      <c r="K8" s="99">
        <f>K18</f>
        <v>28</v>
      </c>
      <c r="L8" s="99">
        <f>L18</f>
        <v>0</v>
      </c>
      <c r="M8" s="99">
        <f>M18</f>
        <v>16</v>
      </c>
      <c r="N8" s="99"/>
      <c r="O8" s="99">
        <v>13</v>
      </c>
      <c r="P8" s="99">
        <f>P18</f>
        <v>20</v>
      </c>
      <c r="Q8" s="99">
        <f>Q18</f>
        <v>0</v>
      </c>
      <c r="R8" s="99">
        <f>R18</f>
        <v>16</v>
      </c>
      <c r="S8" s="99"/>
      <c r="T8" s="99">
        <f>T18</f>
        <v>9</v>
      </c>
      <c r="U8" s="99">
        <f>U18</f>
        <v>12</v>
      </c>
      <c r="V8" s="99">
        <f>V18</f>
        <v>0</v>
      </c>
      <c r="W8" s="99">
        <f>W18</f>
        <v>0</v>
      </c>
      <c r="X8" s="99"/>
      <c r="Y8" s="100">
        <f>Y18</f>
        <v>4</v>
      </c>
      <c r="Z8" s="101"/>
      <c r="AA8" s="102"/>
      <c r="AB8" s="103"/>
    </row>
    <row r="9" spans="1:28" s="9" customFormat="1" ht="14.25" thickBot="1" thickTop="1">
      <c r="A9" s="64">
        <v>1</v>
      </c>
      <c r="B9" s="66" t="s">
        <v>54</v>
      </c>
      <c r="C9" s="81" t="s">
        <v>102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39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4"/>
      <c r="AA9" s="106"/>
      <c r="AB9" s="92"/>
    </row>
    <row r="10" spans="1:28" s="9" customFormat="1" ht="13.5" thickBot="1">
      <c r="A10" s="8">
        <f>A9+1</f>
        <v>2</v>
      </c>
      <c r="B10" s="110" t="s">
        <v>55</v>
      </c>
      <c r="C10" s="67" t="s">
        <v>103</v>
      </c>
      <c r="D10" s="79">
        <f>K10</f>
        <v>16</v>
      </c>
      <c r="E10" s="79">
        <f>O10</f>
        <v>4</v>
      </c>
      <c r="F10" s="42"/>
      <c r="G10" s="43"/>
      <c r="H10" s="43"/>
      <c r="I10" s="43"/>
      <c r="J10" s="44"/>
      <c r="K10" s="45">
        <v>16</v>
      </c>
      <c r="L10" s="43">
        <v>0</v>
      </c>
      <c r="M10" s="43">
        <v>0</v>
      </c>
      <c r="N10" s="43" t="s">
        <v>39</v>
      </c>
      <c r="O10" s="46">
        <v>4</v>
      </c>
      <c r="P10" s="42"/>
      <c r="Q10" s="43"/>
      <c r="R10" s="43"/>
      <c r="S10" s="43"/>
      <c r="T10" s="44"/>
      <c r="U10" s="45"/>
      <c r="V10" s="43"/>
      <c r="W10" s="43"/>
      <c r="X10" s="43"/>
      <c r="Y10" s="46"/>
      <c r="Z10" s="104">
        <v>1</v>
      </c>
      <c r="AA10" s="106"/>
      <c r="AB10" s="92"/>
    </row>
    <row r="11" spans="1:28" s="4" customFormat="1" ht="13.5" thickBot="1">
      <c r="A11" s="8">
        <f aca="true" t="shared" si="0" ref="A11:A17">A10+1</f>
        <v>3</v>
      </c>
      <c r="B11" s="63" t="s">
        <v>56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3" t="s">
        <v>16</v>
      </c>
      <c r="J11" s="15">
        <v>5</v>
      </c>
      <c r="K11" s="12"/>
      <c r="L11" s="13"/>
      <c r="M11" s="13"/>
      <c r="N11" s="13"/>
      <c r="O11" s="14"/>
      <c r="P11" s="48"/>
      <c r="Q11" s="49"/>
      <c r="R11" s="49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91</v>
      </c>
      <c r="C12" s="67" t="s">
        <v>26</v>
      </c>
      <c r="D12" s="69">
        <f>F12</f>
        <v>12</v>
      </c>
      <c r="E12" s="69">
        <f>J12</f>
        <v>4</v>
      </c>
      <c r="F12" s="47">
        <v>12</v>
      </c>
      <c r="G12" s="13">
        <v>0</v>
      </c>
      <c r="H12" s="13">
        <v>0</v>
      </c>
      <c r="I12" s="13" t="s">
        <v>16</v>
      </c>
      <c r="J12" s="15">
        <v>4</v>
      </c>
      <c r="K12" s="12"/>
      <c r="L12" s="13"/>
      <c r="M12" s="13"/>
      <c r="N12" s="13"/>
      <c r="O12" s="14"/>
      <c r="P12" s="54"/>
      <c r="Q12" s="55"/>
      <c r="R12" s="55"/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92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7"/>
      <c r="J13" s="19"/>
      <c r="K13" s="16"/>
      <c r="L13" s="17"/>
      <c r="M13" s="17"/>
      <c r="N13" s="17"/>
      <c r="O13" s="18"/>
      <c r="P13" s="54">
        <v>20</v>
      </c>
      <c r="Q13" s="55">
        <v>0</v>
      </c>
      <c r="R13" s="55">
        <v>0</v>
      </c>
      <c r="S13" s="55" t="s">
        <v>39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57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7"/>
      <c r="J14" s="19"/>
      <c r="K14" s="16"/>
      <c r="L14" s="17"/>
      <c r="M14" s="17"/>
      <c r="N14" s="17"/>
      <c r="O14" s="18"/>
      <c r="P14" s="54"/>
      <c r="Q14" s="55"/>
      <c r="R14" s="55"/>
      <c r="S14" s="55"/>
      <c r="T14" s="56"/>
      <c r="U14" s="57">
        <v>12</v>
      </c>
      <c r="V14" s="55">
        <v>0</v>
      </c>
      <c r="W14" s="55">
        <v>0</v>
      </c>
      <c r="X14" s="55" t="s">
        <v>39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58</v>
      </c>
      <c r="C15" s="67" t="s">
        <v>29</v>
      </c>
      <c r="D15" s="69">
        <f>K15</f>
        <v>12</v>
      </c>
      <c r="E15" s="69">
        <f>O15</f>
        <v>4</v>
      </c>
      <c r="F15" s="32"/>
      <c r="G15" s="17"/>
      <c r="H15" s="17"/>
      <c r="I15" s="17"/>
      <c r="J15" s="19"/>
      <c r="K15" s="16">
        <v>12</v>
      </c>
      <c r="L15" s="17">
        <v>0</v>
      </c>
      <c r="M15" s="17">
        <v>0</v>
      </c>
      <c r="N15" s="17" t="s">
        <v>39</v>
      </c>
      <c r="O15" s="18">
        <v>4</v>
      </c>
      <c r="P15" s="54"/>
      <c r="Q15" s="55"/>
      <c r="R15" s="55"/>
      <c r="S15" s="55"/>
      <c r="T15" s="56"/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2" t="s">
        <v>59</v>
      </c>
      <c r="C16" s="111" t="s">
        <v>79</v>
      </c>
      <c r="D16" s="83">
        <f>M16</f>
        <v>16</v>
      </c>
      <c r="E16" s="83">
        <f>O16</f>
        <v>5</v>
      </c>
      <c r="F16" s="121"/>
      <c r="G16" s="122"/>
      <c r="H16" s="122"/>
      <c r="I16" s="122"/>
      <c r="J16" s="123"/>
      <c r="K16" s="85">
        <v>0</v>
      </c>
      <c r="L16" s="84">
        <v>0</v>
      </c>
      <c r="M16" s="84">
        <v>16</v>
      </c>
      <c r="N16" s="84" t="s">
        <v>39</v>
      </c>
      <c r="O16" s="86">
        <v>5</v>
      </c>
      <c r="U16" s="90"/>
      <c r="V16" s="88"/>
      <c r="W16" s="88"/>
      <c r="X16" s="88"/>
      <c r="Y16" s="91"/>
      <c r="Z16" s="112"/>
      <c r="AA16" s="113"/>
      <c r="AB16" s="114"/>
    </row>
    <row r="17" spans="1:28" s="4" customFormat="1" ht="13.5" thickBot="1">
      <c r="A17" s="8">
        <f t="shared" si="0"/>
        <v>9</v>
      </c>
      <c r="B17" s="82" t="s">
        <v>60</v>
      </c>
      <c r="C17" s="111" t="s">
        <v>80</v>
      </c>
      <c r="D17" s="83">
        <f>R17</f>
        <v>16</v>
      </c>
      <c r="E17" s="83">
        <f>T17</f>
        <v>5</v>
      </c>
      <c r="F17" s="124"/>
      <c r="G17" s="125"/>
      <c r="H17" s="125"/>
      <c r="I17" s="125"/>
      <c r="J17" s="126"/>
      <c r="K17" s="130"/>
      <c r="L17" s="131"/>
      <c r="M17" s="131"/>
      <c r="N17" s="131"/>
      <c r="O17" s="132"/>
      <c r="P17" s="87">
        <v>0</v>
      </c>
      <c r="Q17" s="88">
        <v>0</v>
      </c>
      <c r="R17" s="88">
        <v>16</v>
      </c>
      <c r="S17" s="88" t="s">
        <v>39</v>
      </c>
      <c r="T17" s="89">
        <v>5</v>
      </c>
      <c r="U17" s="133"/>
      <c r="V17" s="134"/>
      <c r="W17" s="134"/>
      <c r="X17" s="134"/>
      <c r="Y17" s="135"/>
      <c r="Z17" s="115">
        <v>8</v>
      </c>
      <c r="AA17" s="116"/>
      <c r="AB17" s="117"/>
    </row>
    <row r="18" spans="1:28" s="4" customFormat="1" ht="13.5" thickBot="1">
      <c r="A18" s="74"/>
      <c r="B18" s="82"/>
      <c r="C18" s="111"/>
      <c r="D18" s="83">
        <f>SUM(D9:D17)</f>
        <v>144</v>
      </c>
      <c r="E18" s="83">
        <f>J18+O18+T18+Y18</f>
        <v>40</v>
      </c>
      <c r="F18" s="127">
        <f>SUM(F9:F17)</f>
        <v>52</v>
      </c>
      <c r="G18" s="128">
        <f>SUM(G9:G17)</f>
        <v>0</v>
      </c>
      <c r="H18" s="128">
        <f>SUM(H9:H17)</f>
        <v>0</v>
      </c>
      <c r="I18" s="128"/>
      <c r="J18" s="129">
        <f>SUM(J9:J17)</f>
        <v>14</v>
      </c>
      <c r="K18" s="127">
        <f>SUM(K9:K17)</f>
        <v>28</v>
      </c>
      <c r="L18" s="128">
        <f>SUM(L9:L17)</f>
        <v>0</v>
      </c>
      <c r="M18" s="128">
        <f>SUM(M9:M17)</f>
        <v>16</v>
      </c>
      <c r="N18" s="128"/>
      <c r="O18" s="129">
        <f>SUM(O10:O16)</f>
        <v>13</v>
      </c>
      <c r="P18" s="80">
        <f>SUM(P9:P17)</f>
        <v>20</v>
      </c>
      <c r="Q18" s="80">
        <f>SUM(Q9:Q17)</f>
        <v>0</v>
      </c>
      <c r="R18" s="80">
        <f>SUM(R9:R17)</f>
        <v>16</v>
      </c>
      <c r="S18" s="80"/>
      <c r="T18" s="80">
        <f>SUM(T9:T17)</f>
        <v>9</v>
      </c>
      <c r="U18" s="136">
        <f>SUM(U9:U17)</f>
        <v>12</v>
      </c>
      <c r="V18" s="137">
        <f>SUM(V9:V17)</f>
        <v>0</v>
      </c>
      <c r="W18" s="137">
        <f>SUM(W9:W17)</f>
        <v>0</v>
      </c>
      <c r="X18" s="137"/>
      <c r="Y18" s="138">
        <f>SUM(Y9:Y17)</f>
        <v>4</v>
      </c>
      <c r="Z18" s="118"/>
      <c r="AA18" s="119"/>
      <c r="AB18" s="120"/>
    </row>
    <row r="19" spans="1:28" s="4" customFormat="1" ht="13.5" thickBot="1">
      <c r="A19" s="93" t="s">
        <v>50</v>
      </c>
      <c r="B19" s="94"/>
      <c r="C19" s="95"/>
      <c r="D19" s="96">
        <v>130</v>
      </c>
      <c r="E19" s="96">
        <v>34</v>
      </c>
      <c r="F19" s="108">
        <f>F30</f>
        <v>28</v>
      </c>
      <c r="G19" s="108">
        <f>G30</f>
        <v>0</v>
      </c>
      <c r="H19" s="108">
        <f>H30</f>
        <v>0</v>
      </c>
      <c r="I19" s="108"/>
      <c r="J19" s="108">
        <f>J30</f>
        <v>7</v>
      </c>
      <c r="K19" s="108">
        <f>K30</f>
        <v>28</v>
      </c>
      <c r="L19" s="108">
        <f>L30</f>
        <v>0</v>
      </c>
      <c r="M19" s="108">
        <f>M30</f>
        <v>0</v>
      </c>
      <c r="N19" s="108"/>
      <c r="O19" s="108">
        <f>O30</f>
        <v>7</v>
      </c>
      <c r="P19" s="108">
        <f>P30</f>
        <v>34</v>
      </c>
      <c r="Q19" s="108">
        <f>Q30</f>
        <v>0</v>
      </c>
      <c r="R19" s="108">
        <f>R30</f>
        <v>0</v>
      </c>
      <c r="S19" s="108"/>
      <c r="T19" s="108">
        <f>T30</f>
        <v>12</v>
      </c>
      <c r="U19" s="108">
        <f>U30</f>
        <v>40</v>
      </c>
      <c r="V19" s="108">
        <f>V30</f>
        <v>0</v>
      </c>
      <c r="W19" s="108">
        <f>W30</f>
        <v>0</v>
      </c>
      <c r="X19" s="108"/>
      <c r="Y19" s="108">
        <f>Y30</f>
        <v>8</v>
      </c>
      <c r="Z19" s="97"/>
      <c r="AA19" s="97"/>
      <c r="AB19" s="97"/>
    </row>
    <row r="20" spans="1:28" s="9" customFormat="1" ht="13.5" thickBot="1">
      <c r="A20" s="8">
        <v>10</v>
      </c>
      <c r="B20" s="67" t="s">
        <v>61</v>
      </c>
      <c r="C20" s="67" t="s">
        <v>104</v>
      </c>
      <c r="D20" s="79">
        <f>F20</f>
        <v>16</v>
      </c>
      <c r="E20" s="79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4"/>
      <c r="AA20" s="106"/>
      <c r="AB20" s="92"/>
    </row>
    <row r="21" spans="1:28" s="9" customFormat="1" ht="13.5" thickBot="1">
      <c r="A21" s="8">
        <f>A20+1</f>
        <v>11</v>
      </c>
      <c r="B21" s="110" t="s">
        <v>62</v>
      </c>
      <c r="C21" s="67" t="s">
        <v>105</v>
      </c>
      <c r="D21" s="79">
        <f>K21</f>
        <v>16</v>
      </c>
      <c r="E21" s="79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4">
        <v>10</v>
      </c>
      <c r="AA21" s="106"/>
      <c r="AB21" s="92"/>
    </row>
    <row r="22" spans="1:28" s="9" customFormat="1" ht="13.5" thickBot="1">
      <c r="A22" s="8">
        <f aca="true" t="shared" si="1" ref="A22:A29">A21+1</f>
        <v>12</v>
      </c>
      <c r="B22" s="110" t="s">
        <v>63</v>
      </c>
      <c r="C22" s="67" t="s">
        <v>106</v>
      </c>
      <c r="D22" s="79">
        <f>P22</f>
        <v>10</v>
      </c>
      <c r="E22" s="79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4">
        <v>11</v>
      </c>
      <c r="AA22" s="106"/>
      <c r="AB22" s="92"/>
    </row>
    <row r="23" spans="1:28" s="4" customFormat="1" ht="13.5" thickBot="1">
      <c r="A23" s="8">
        <f t="shared" si="1"/>
        <v>13</v>
      </c>
      <c r="B23" s="63" t="s">
        <v>64</v>
      </c>
      <c r="C23" s="67" t="s">
        <v>30</v>
      </c>
      <c r="D23" s="69">
        <f>F23</f>
        <v>12</v>
      </c>
      <c r="E23" s="69">
        <f>J23</f>
        <v>3</v>
      </c>
      <c r="F23" s="42">
        <v>12</v>
      </c>
      <c r="G23" s="43">
        <v>0</v>
      </c>
      <c r="H23" s="43">
        <v>0</v>
      </c>
      <c r="I23" s="43" t="s">
        <v>16</v>
      </c>
      <c r="J23" s="44">
        <v>3</v>
      </c>
      <c r="K23" s="45"/>
      <c r="L23" s="43"/>
      <c r="M23" s="43"/>
      <c r="N23" s="43"/>
      <c r="O23" s="46"/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4"/>
      <c r="AA23" s="106"/>
      <c r="AB23" s="92"/>
    </row>
    <row r="24" spans="1:28" s="4" customFormat="1" ht="13.5" thickBot="1">
      <c r="A24" s="8">
        <f t="shared" si="1"/>
        <v>14</v>
      </c>
      <c r="B24" s="63" t="s">
        <v>65</v>
      </c>
      <c r="C24" s="67" t="s">
        <v>31</v>
      </c>
      <c r="D24" s="69">
        <f>K24</f>
        <v>12</v>
      </c>
      <c r="E24" s="69">
        <f>O24</f>
        <v>3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3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4">
        <v>10</v>
      </c>
      <c r="AA24" s="106"/>
      <c r="AB24" s="92"/>
    </row>
    <row r="25" spans="1:28" s="4" customFormat="1" ht="13.5" thickBot="1">
      <c r="A25" s="8">
        <f t="shared" si="1"/>
        <v>15</v>
      </c>
      <c r="B25" s="63" t="s">
        <v>66</v>
      </c>
      <c r="C25" s="67" t="s">
        <v>32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39</v>
      </c>
      <c r="T25" s="44">
        <v>3</v>
      </c>
      <c r="U25" s="45"/>
      <c r="V25" s="43"/>
      <c r="W25" s="43"/>
      <c r="X25" s="43"/>
      <c r="Y25" s="46"/>
      <c r="Z25" s="104"/>
      <c r="AA25" s="106"/>
      <c r="AB25" s="92"/>
    </row>
    <row r="26" spans="1:28" s="4" customFormat="1" ht="13.5" thickBot="1">
      <c r="A26" s="8">
        <f t="shared" si="1"/>
        <v>16</v>
      </c>
      <c r="B26" s="78" t="s">
        <v>67</v>
      </c>
      <c r="C26" s="67" t="s">
        <v>81</v>
      </c>
      <c r="D26" s="69">
        <f>P26</f>
        <v>8</v>
      </c>
      <c r="E26" s="69">
        <v>2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P26" s="42">
        <v>8</v>
      </c>
      <c r="Q26" s="43">
        <v>0</v>
      </c>
      <c r="R26" s="43">
        <v>0</v>
      </c>
      <c r="S26" s="43" t="s">
        <v>39</v>
      </c>
      <c r="T26" s="44">
        <v>2</v>
      </c>
      <c r="U26" s="45"/>
      <c r="V26" s="43"/>
      <c r="W26" s="43"/>
      <c r="X26" s="43"/>
      <c r="Y26" s="46"/>
      <c r="Z26" s="104"/>
      <c r="AA26" s="106"/>
      <c r="AB26" s="92"/>
    </row>
    <row r="27" spans="1:28" s="4" customFormat="1" ht="13.5" thickBot="1">
      <c r="A27" s="8">
        <f t="shared" si="1"/>
        <v>17</v>
      </c>
      <c r="B27" s="78" t="s">
        <v>68</v>
      </c>
      <c r="C27" s="67" t="s">
        <v>82</v>
      </c>
      <c r="D27" s="69">
        <f>U27</f>
        <v>28</v>
      </c>
      <c r="E27" s="69">
        <f>Y27</f>
        <v>4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55"/>
      <c r="T27" s="56"/>
      <c r="U27" s="57">
        <v>28</v>
      </c>
      <c r="V27" s="55">
        <v>0</v>
      </c>
      <c r="W27" s="55">
        <v>0</v>
      </c>
      <c r="X27" s="55" t="s">
        <v>39</v>
      </c>
      <c r="Y27" s="58">
        <v>4</v>
      </c>
      <c r="Z27" s="75">
        <v>16</v>
      </c>
      <c r="AA27" s="76"/>
      <c r="AB27" s="77"/>
    </row>
    <row r="28" spans="1:28" s="4" customFormat="1" ht="13.5" thickBot="1">
      <c r="A28" s="8">
        <f t="shared" si="1"/>
        <v>18</v>
      </c>
      <c r="B28" s="78" t="s">
        <v>69</v>
      </c>
      <c r="C28" s="111" t="s">
        <v>36</v>
      </c>
      <c r="D28" s="69">
        <f>U28</f>
        <v>12</v>
      </c>
      <c r="E28" s="69">
        <f>Y28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4"/>
      <c r="Q28" s="55"/>
      <c r="R28" s="55"/>
      <c r="S28" s="55"/>
      <c r="T28" s="56"/>
      <c r="U28" s="57">
        <v>12</v>
      </c>
      <c r="V28" s="55">
        <v>0</v>
      </c>
      <c r="W28" s="55">
        <v>0</v>
      </c>
      <c r="X28" s="55" t="s">
        <v>16</v>
      </c>
      <c r="Y28" s="58">
        <v>4</v>
      </c>
      <c r="Z28" s="75">
        <v>16</v>
      </c>
      <c r="AA28" s="76"/>
      <c r="AB28" s="77"/>
    </row>
    <row r="29" spans="1:28" s="4" customFormat="1" ht="13.5" thickBot="1">
      <c r="A29" s="8">
        <f t="shared" si="1"/>
        <v>19</v>
      </c>
      <c r="B29" s="82" t="s">
        <v>93</v>
      </c>
      <c r="C29" s="111" t="s">
        <v>34</v>
      </c>
      <c r="D29" s="83">
        <f>P29</f>
        <v>8</v>
      </c>
      <c r="E29" s="83">
        <f>J29+O29+T29+Y29</f>
        <v>3</v>
      </c>
      <c r="F29" s="121"/>
      <c r="G29" s="122"/>
      <c r="H29" s="122"/>
      <c r="I29" s="122"/>
      <c r="J29" s="123"/>
      <c r="K29" s="121"/>
      <c r="L29" s="122"/>
      <c r="M29" s="122"/>
      <c r="N29" s="122"/>
      <c r="O29" s="123"/>
      <c r="P29" s="140">
        <v>8</v>
      </c>
      <c r="Q29" s="139">
        <v>0</v>
      </c>
      <c r="R29" s="139">
        <v>0</v>
      </c>
      <c r="S29" s="139" t="s">
        <v>39</v>
      </c>
      <c r="T29" s="141">
        <v>3</v>
      </c>
      <c r="U29" s="140"/>
      <c r="V29" s="139"/>
      <c r="W29" s="139"/>
      <c r="X29" s="139"/>
      <c r="Y29" s="141"/>
      <c r="Z29" s="121">
        <v>11</v>
      </c>
      <c r="AA29" s="122"/>
      <c r="AB29" s="123"/>
    </row>
    <row r="30" spans="1:28" s="4" customFormat="1" ht="13.5" thickBot="1">
      <c r="A30" s="74"/>
      <c r="B30" s="82"/>
      <c r="C30" s="111"/>
      <c r="D30" s="83">
        <f>SUM(D20:D29)</f>
        <v>130</v>
      </c>
      <c r="E30" s="83">
        <f>SUM(E20:E29)</f>
        <v>34</v>
      </c>
      <c r="F30" s="127">
        <f>SUM(F20:F29)</f>
        <v>28</v>
      </c>
      <c r="G30" s="128">
        <f>SUM(G20:G29)</f>
        <v>0</v>
      </c>
      <c r="H30" s="128">
        <f>SUM(H20:H29)</f>
        <v>0</v>
      </c>
      <c r="I30" s="128"/>
      <c r="J30" s="129">
        <f>SUM(J20:J29)</f>
        <v>7</v>
      </c>
      <c r="K30" s="127">
        <f>SUM(K20:K29)</f>
        <v>28</v>
      </c>
      <c r="L30" s="128">
        <f>SUM(L20:L29)</f>
        <v>0</v>
      </c>
      <c r="M30" s="128">
        <f>SUM(M20:M29)</f>
        <v>0</v>
      </c>
      <c r="N30" s="128"/>
      <c r="O30" s="129">
        <f>SUM(O20:O29)</f>
        <v>7</v>
      </c>
      <c r="P30" s="136">
        <f>SUM(P20:P29)</f>
        <v>34</v>
      </c>
      <c r="Q30" s="137">
        <f>SUM(Q20:Q29)</f>
        <v>0</v>
      </c>
      <c r="R30" s="137">
        <f>SUM(R20:R29)</f>
        <v>0</v>
      </c>
      <c r="S30" s="137"/>
      <c r="T30" s="138">
        <f>SUM(T20:T29)</f>
        <v>12</v>
      </c>
      <c r="U30" s="136">
        <f>SUM(U20:U29)</f>
        <v>40</v>
      </c>
      <c r="V30" s="137">
        <f>SUM(V20:V29)</f>
        <v>0</v>
      </c>
      <c r="W30" s="137">
        <f>SUM(W20:W29)</f>
        <v>0</v>
      </c>
      <c r="X30" s="137"/>
      <c r="Y30" s="138">
        <f>SUM(Y20:Y29)</f>
        <v>8</v>
      </c>
      <c r="Z30" s="127"/>
      <c r="AA30" s="128"/>
      <c r="AB30" s="129"/>
    </row>
    <row r="31" spans="1:28" s="4" customFormat="1" ht="13.5" thickBot="1">
      <c r="A31" s="93" t="s">
        <v>51</v>
      </c>
      <c r="B31" s="94"/>
      <c r="C31" s="95"/>
      <c r="D31" s="96">
        <f>D36</f>
        <v>44</v>
      </c>
      <c r="E31" s="96">
        <f>E36</f>
        <v>16</v>
      </c>
      <c r="F31" s="108">
        <f>F36</f>
        <v>24</v>
      </c>
      <c r="G31" s="108">
        <v>0</v>
      </c>
      <c r="H31" s="108">
        <f>H36</f>
        <v>0</v>
      </c>
      <c r="I31" s="108"/>
      <c r="J31" s="108">
        <f>J36</f>
        <v>8</v>
      </c>
      <c r="K31" s="108">
        <f>K36</f>
        <v>20</v>
      </c>
      <c r="L31" s="108">
        <f>L36</f>
        <v>0</v>
      </c>
      <c r="M31" s="108">
        <f>M36</f>
        <v>0</v>
      </c>
      <c r="N31" s="108"/>
      <c r="O31" s="108">
        <f>O36</f>
        <v>8</v>
      </c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97"/>
      <c r="AA31" s="97"/>
      <c r="AB31" s="97"/>
    </row>
    <row r="32" spans="1:28" s="9" customFormat="1" ht="13.5" thickBot="1">
      <c r="A32" s="8">
        <f>20</f>
        <v>20</v>
      </c>
      <c r="B32" s="65" t="s">
        <v>70</v>
      </c>
      <c r="C32" s="67" t="s">
        <v>83</v>
      </c>
      <c r="D32" s="79">
        <f>F32</f>
        <v>12</v>
      </c>
      <c r="E32" s="79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4"/>
      <c r="AA32" s="106"/>
      <c r="AB32" s="92"/>
    </row>
    <row r="33" spans="1:28" s="9" customFormat="1" ht="13.5" thickBot="1">
      <c r="A33" s="8">
        <f>A32+1</f>
        <v>21</v>
      </c>
      <c r="B33" s="65" t="s">
        <v>71</v>
      </c>
      <c r="C33" s="67" t="s">
        <v>84</v>
      </c>
      <c r="D33" s="79">
        <f>K33</f>
        <v>12</v>
      </c>
      <c r="E33" s="79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4">
        <v>20</v>
      </c>
      <c r="AA33" s="106"/>
      <c r="AB33" s="92"/>
    </row>
    <row r="34" spans="1:28" s="9" customFormat="1" ht="13.5" thickBot="1">
      <c r="A34" s="8">
        <f>A33+1</f>
        <v>22</v>
      </c>
      <c r="B34" s="65" t="s">
        <v>72</v>
      </c>
      <c r="C34" s="67" t="s">
        <v>85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39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4"/>
      <c r="AA34" s="106"/>
      <c r="AB34" s="92"/>
    </row>
    <row r="35" spans="1:28" s="9" customFormat="1" ht="13.5" thickBot="1">
      <c r="A35" s="8">
        <f>A34+1</f>
        <v>23</v>
      </c>
      <c r="B35" s="65" t="s">
        <v>73</v>
      </c>
      <c r="C35" s="67" t="s">
        <v>86</v>
      </c>
      <c r="D35" s="69">
        <f>K35</f>
        <v>8</v>
      </c>
      <c r="E35" s="69">
        <f>O35</f>
        <v>4</v>
      </c>
      <c r="F35" s="142"/>
      <c r="G35" s="143"/>
      <c r="H35" s="143"/>
      <c r="I35" s="143"/>
      <c r="J35" s="144"/>
      <c r="K35" s="148">
        <v>8</v>
      </c>
      <c r="L35" s="149">
        <v>0</v>
      </c>
      <c r="M35" s="149">
        <v>0</v>
      </c>
      <c r="N35" s="149" t="s">
        <v>39</v>
      </c>
      <c r="O35" s="150">
        <v>4</v>
      </c>
      <c r="P35" s="142"/>
      <c r="Q35" s="143"/>
      <c r="R35" s="143"/>
      <c r="S35" s="143"/>
      <c r="T35" s="144"/>
      <c r="U35" s="142"/>
      <c r="V35" s="143"/>
      <c r="W35" s="143"/>
      <c r="X35" s="143"/>
      <c r="Y35" s="144"/>
      <c r="Z35" s="154"/>
      <c r="AA35" s="155"/>
      <c r="AB35" s="156"/>
    </row>
    <row r="36" spans="1:28" s="9" customFormat="1" ht="13.5" thickBot="1">
      <c r="A36" s="105"/>
      <c r="B36" s="65"/>
      <c r="C36" s="67"/>
      <c r="D36" s="69">
        <f>SUM(D32:D35)</f>
        <v>44</v>
      </c>
      <c r="E36" s="69">
        <v>16</v>
      </c>
      <c r="F36" s="145">
        <f>SUM(F32:F35)</f>
        <v>24</v>
      </c>
      <c r="G36" s="146">
        <f>SUM(G32:G35)</f>
        <v>0</v>
      </c>
      <c r="H36" s="146">
        <f>SUM(H32:H35)</f>
        <v>0</v>
      </c>
      <c r="I36" s="146"/>
      <c r="J36" s="147">
        <f>SUM(J32:J35)</f>
        <v>8</v>
      </c>
      <c r="K36" s="151">
        <f>SUM(K32:K35)</f>
        <v>20</v>
      </c>
      <c r="L36" s="152">
        <f>SUM(L32:L35)</f>
        <v>0</v>
      </c>
      <c r="M36" s="152">
        <f>SUM(M32:M35)</f>
        <v>0</v>
      </c>
      <c r="N36" s="152"/>
      <c r="O36" s="153">
        <f>SUM(O32:O35)</f>
        <v>8</v>
      </c>
      <c r="P36" s="145"/>
      <c r="Q36" s="146"/>
      <c r="R36" s="146"/>
      <c r="S36" s="146"/>
      <c r="T36" s="147"/>
      <c r="U36" s="145"/>
      <c r="V36" s="146"/>
      <c r="W36" s="146"/>
      <c r="X36" s="146"/>
      <c r="Y36" s="147"/>
      <c r="Z36" s="145"/>
      <c r="AA36" s="152"/>
      <c r="AB36" s="153"/>
    </row>
    <row r="37" spans="1:28" ht="13.5" thickBot="1">
      <c r="A37" s="185" t="s">
        <v>52</v>
      </c>
      <c r="B37" s="186"/>
      <c r="C37" s="186"/>
      <c r="D37" s="109">
        <f>D44</f>
        <v>56</v>
      </c>
      <c r="E37" s="109">
        <f>E44</f>
        <v>20</v>
      </c>
      <c r="F37" s="109">
        <f>F44</f>
        <v>0</v>
      </c>
      <c r="G37" s="109">
        <f>G44</f>
        <v>0</v>
      </c>
      <c r="H37" s="109">
        <f>H44</f>
        <v>0</v>
      </c>
      <c r="I37" s="109"/>
      <c r="J37" s="109">
        <f>J44</f>
        <v>0</v>
      </c>
      <c r="K37" s="109">
        <f>K44</f>
        <v>8</v>
      </c>
      <c r="L37" s="109">
        <f>L44</f>
        <v>0</v>
      </c>
      <c r="M37" s="109">
        <f>M44</f>
        <v>0</v>
      </c>
      <c r="N37" s="109"/>
      <c r="O37" s="109">
        <f>O44</f>
        <v>3</v>
      </c>
      <c r="P37" s="109">
        <f>P44</f>
        <v>20</v>
      </c>
      <c r="Q37" s="109">
        <f>Q44</f>
        <v>0</v>
      </c>
      <c r="R37" s="109">
        <f>R44</f>
        <v>0</v>
      </c>
      <c r="S37" s="109"/>
      <c r="T37" s="109">
        <f>T44</f>
        <v>7</v>
      </c>
      <c r="U37" s="109">
        <f>U44</f>
        <v>28</v>
      </c>
      <c r="V37" s="109">
        <f>V44</f>
        <v>0</v>
      </c>
      <c r="W37" s="109">
        <f>W44</f>
        <v>0</v>
      </c>
      <c r="X37" s="109"/>
      <c r="Y37" s="109">
        <f>Y44</f>
        <v>10</v>
      </c>
      <c r="Z37" s="107"/>
      <c r="AA37" s="107"/>
      <c r="AB37" s="107"/>
    </row>
    <row r="38" spans="1:28" s="9" customFormat="1" ht="13.5" thickBot="1">
      <c r="A38" s="8">
        <f>A35+1</f>
        <v>24</v>
      </c>
      <c r="B38" s="67" t="s">
        <v>94</v>
      </c>
      <c r="C38" s="67" t="s">
        <v>24</v>
      </c>
      <c r="D38" s="79">
        <f>P38</f>
        <v>12</v>
      </c>
      <c r="E38" s="79">
        <f>T38</f>
        <v>4</v>
      </c>
      <c r="F38" s="42"/>
      <c r="G38" s="43"/>
      <c r="H38" s="43"/>
      <c r="I38" s="43"/>
      <c r="J38" s="44"/>
      <c r="K38" s="45"/>
      <c r="L38" s="43"/>
      <c r="M38" s="43"/>
      <c r="N38" s="43"/>
      <c r="O38" s="46"/>
      <c r="P38" s="42">
        <v>12</v>
      </c>
      <c r="Q38" s="43">
        <v>0</v>
      </c>
      <c r="R38" s="43">
        <v>0</v>
      </c>
      <c r="S38" s="43" t="s">
        <v>39</v>
      </c>
      <c r="T38" s="44">
        <v>4</v>
      </c>
      <c r="U38" s="45"/>
      <c r="V38" s="43"/>
      <c r="W38" s="43"/>
      <c r="X38" s="43"/>
      <c r="Y38" s="46"/>
      <c r="Z38" s="104"/>
      <c r="AA38" s="106"/>
      <c r="AB38" s="92"/>
    </row>
    <row r="39" spans="1:28" s="9" customFormat="1" ht="13.5" thickBot="1">
      <c r="A39" s="8">
        <f>A38+1</f>
        <v>25</v>
      </c>
      <c r="B39" s="65" t="s">
        <v>98</v>
      </c>
      <c r="C39" s="67" t="s">
        <v>87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4"/>
      <c r="AA39" s="106"/>
      <c r="AB39" s="92"/>
    </row>
    <row r="40" spans="1:28" s="9" customFormat="1" ht="13.5" thickBot="1">
      <c r="A40" s="8">
        <f>A39+1</f>
        <v>26</v>
      </c>
      <c r="B40" s="65" t="s">
        <v>96</v>
      </c>
      <c r="C40" s="67" t="s">
        <v>88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4">
        <v>25</v>
      </c>
      <c r="AA40" s="106"/>
      <c r="AB40" s="92"/>
    </row>
    <row r="41" spans="1:28" s="9" customFormat="1" ht="13.5" thickBot="1">
      <c r="A41" s="8">
        <f>A40+1</f>
        <v>27</v>
      </c>
      <c r="B41" s="65" t="s">
        <v>97</v>
      </c>
      <c r="C41" s="67" t="s">
        <v>89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4">
        <v>26</v>
      </c>
      <c r="AA41" s="106"/>
      <c r="AB41" s="92"/>
    </row>
    <row r="42" spans="1:28" s="9" customFormat="1" ht="13.5" thickBot="1">
      <c r="A42" s="8">
        <f>A41+1</f>
        <v>28</v>
      </c>
      <c r="B42" s="65" t="s">
        <v>74</v>
      </c>
      <c r="C42" s="67" t="s">
        <v>37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4"/>
      <c r="AA42" s="106"/>
      <c r="AB42" s="92"/>
    </row>
    <row r="43" spans="1:28" s="4" customFormat="1" ht="13.5" thickBot="1">
      <c r="A43" s="8">
        <f>A42+1</f>
        <v>29</v>
      </c>
      <c r="B43" s="82" t="s">
        <v>95</v>
      </c>
      <c r="C43" s="111" t="s">
        <v>33</v>
      </c>
      <c r="D43" s="83">
        <f>SUM(F43:Y43)-E43</f>
        <v>12</v>
      </c>
      <c r="E43" s="83">
        <f>Y43</f>
        <v>4</v>
      </c>
      <c r="F43" s="121"/>
      <c r="G43" s="122"/>
      <c r="H43" s="122"/>
      <c r="I43" s="122"/>
      <c r="J43" s="123"/>
      <c r="K43" s="121"/>
      <c r="L43" s="122"/>
      <c r="M43" s="122"/>
      <c r="N43" s="122"/>
      <c r="O43" s="123"/>
      <c r="P43" s="140"/>
      <c r="Q43" s="139"/>
      <c r="R43" s="139"/>
      <c r="S43" s="139"/>
      <c r="T43" s="141"/>
      <c r="U43" s="140">
        <v>12</v>
      </c>
      <c r="V43" s="139">
        <v>0</v>
      </c>
      <c r="W43" s="139">
        <v>0</v>
      </c>
      <c r="X43" s="139" t="s">
        <v>16</v>
      </c>
      <c r="Y43" s="141">
        <v>4</v>
      </c>
      <c r="Z43" s="121"/>
      <c r="AA43" s="122"/>
      <c r="AB43" s="123"/>
    </row>
    <row r="44" spans="1:28" s="4" customFormat="1" ht="13.5" thickBot="1">
      <c r="A44" s="74"/>
      <c r="B44" s="82"/>
      <c r="C44" s="111"/>
      <c r="D44" s="83">
        <f>SUM(D38:D43)</f>
        <v>56</v>
      </c>
      <c r="E44" s="83">
        <f>SUM(E38:E43)</f>
        <v>20</v>
      </c>
      <c r="F44" s="127">
        <f>SUM(F38:F43)</f>
        <v>0</v>
      </c>
      <c r="G44" s="128">
        <f>SUM(G38:G43)</f>
        <v>0</v>
      </c>
      <c r="H44" s="128">
        <f>SUM(H38:H43)</f>
        <v>0</v>
      </c>
      <c r="I44" s="128"/>
      <c r="J44" s="129">
        <f>SUM(J38:J43)</f>
        <v>0</v>
      </c>
      <c r="K44" s="127">
        <f>SUM(K38:K43)</f>
        <v>8</v>
      </c>
      <c r="L44" s="128">
        <f>SUM(L38:L43)</f>
        <v>0</v>
      </c>
      <c r="M44" s="128">
        <f>SUM(M38:M43)</f>
        <v>0</v>
      </c>
      <c r="N44" s="128"/>
      <c r="O44" s="129">
        <f>SUM(O38:O43)</f>
        <v>3</v>
      </c>
      <c r="P44" s="136">
        <f>SUM(P38:P43)</f>
        <v>20</v>
      </c>
      <c r="Q44" s="137">
        <f>SUM(Q38:Q43)</f>
        <v>0</v>
      </c>
      <c r="R44" s="137">
        <f>SUM(R38:R43)</f>
        <v>0</v>
      </c>
      <c r="S44" s="137"/>
      <c r="T44" s="138">
        <f>SUM(T38:T43)</f>
        <v>7</v>
      </c>
      <c r="U44" s="136">
        <f>SUM(U38:U43)</f>
        <v>28</v>
      </c>
      <c r="V44" s="137">
        <f>SUM(V38:V43)</f>
        <v>0</v>
      </c>
      <c r="W44" s="137">
        <f>SUM(W38:W43)</f>
        <v>0</v>
      </c>
      <c r="X44" s="137"/>
      <c r="Y44" s="138">
        <f>SUM(Y38:Y43)</f>
        <v>10</v>
      </c>
      <c r="Z44" s="127"/>
      <c r="AA44" s="128"/>
      <c r="AB44" s="129"/>
    </row>
    <row r="45" spans="1:28" ht="13.5" thickBot="1">
      <c r="A45" s="185" t="s">
        <v>35</v>
      </c>
      <c r="B45" s="186"/>
      <c r="C45" s="186"/>
      <c r="D45" s="107">
        <v>0</v>
      </c>
      <c r="E45" s="107">
        <v>10</v>
      </c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9">
        <v>0</v>
      </c>
      <c r="V45" s="109">
        <v>0</v>
      </c>
      <c r="W45" s="109">
        <v>0</v>
      </c>
      <c r="X45" s="109">
        <v>0</v>
      </c>
      <c r="Y45" s="109">
        <v>10</v>
      </c>
      <c r="Z45" s="157"/>
      <c r="AA45" s="157"/>
      <c r="AB45" s="157"/>
    </row>
    <row r="46" spans="1:28" s="4" customFormat="1" ht="13.5" thickBot="1">
      <c r="A46" s="74">
        <f>30</f>
        <v>30</v>
      </c>
      <c r="B46" s="65" t="s">
        <v>75</v>
      </c>
      <c r="C46" s="67" t="s">
        <v>35</v>
      </c>
      <c r="D46" s="79">
        <f>U46</f>
        <v>0</v>
      </c>
      <c r="E46" s="79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39</v>
      </c>
      <c r="Y46" s="50">
        <v>10</v>
      </c>
      <c r="Z46" s="158"/>
      <c r="AA46" s="158"/>
      <c r="AB46" s="158"/>
    </row>
    <row r="47" spans="1:28" s="4" customFormat="1" ht="13.5" thickBot="1">
      <c r="A47" s="180" t="s">
        <v>53</v>
      </c>
      <c r="B47" s="181"/>
      <c r="C47" s="182"/>
      <c r="D47" s="98">
        <f>D8+D19+D31+D37+D45</f>
        <v>374</v>
      </c>
      <c r="E47" s="98">
        <f>+E8+E19+E31+E37+E45</f>
        <v>120</v>
      </c>
      <c r="F47" s="98">
        <f>F8+F19+F31+F37+F45</f>
        <v>104</v>
      </c>
      <c r="G47" s="98">
        <f>G37+G31+G19+G8</f>
        <v>0</v>
      </c>
      <c r="H47" s="98">
        <f>H37+H31+H19+H8</f>
        <v>0</v>
      </c>
      <c r="I47" s="98"/>
      <c r="J47" s="98">
        <f>J8+J19+J31+J37</f>
        <v>29</v>
      </c>
      <c r="K47" s="98">
        <f>K8+K19+K31+K37</f>
        <v>84</v>
      </c>
      <c r="L47" s="98">
        <f>L37+L31+L19+L8</f>
        <v>0</v>
      </c>
      <c r="M47" s="98">
        <f>M8+M19+M31+M37</f>
        <v>16</v>
      </c>
      <c r="N47" s="98"/>
      <c r="O47" s="98">
        <f>O8+O19+O31+O37</f>
        <v>31</v>
      </c>
      <c r="P47" s="98">
        <f>P37+P31+P19+P8</f>
        <v>74</v>
      </c>
      <c r="Q47" s="98">
        <f>Q8+Q19+Q31+Q37</f>
        <v>0</v>
      </c>
      <c r="R47" s="98">
        <f>R37+R31+R19+R8</f>
        <v>16</v>
      </c>
      <c r="S47" s="98"/>
      <c r="T47" s="98">
        <f>T37+T31+T19+T8</f>
        <v>28</v>
      </c>
      <c r="U47" s="98">
        <f>U45+U37+U31+U19+U8</f>
        <v>80</v>
      </c>
      <c r="V47" s="98">
        <v>0</v>
      </c>
      <c r="W47" s="98">
        <v>0</v>
      </c>
      <c r="X47" s="98"/>
      <c r="Y47" s="108">
        <f>Y45+Y37+Y19+Y8</f>
        <v>32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5</v>
      </c>
      <c r="J49" s="3"/>
      <c r="K49" s="3"/>
      <c r="L49" s="3"/>
      <c r="M49" s="3"/>
      <c r="N49" s="3">
        <f>COUNTIF(N10:N47,"v")</f>
        <v>4</v>
      </c>
      <c r="O49" s="3"/>
      <c r="P49" s="3"/>
      <c r="Q49" s="3"/>
      <c r="R49" s="3"/>
      <c r="S49" s="3">
        <f>COUNTIF(S9:S47,"v")</f>
        <v>2</v>
      </c>
      <c r="T49" s="3"/>
      <c r="U49" s="3"/>
      <c r="V49" s="3"/>
      <c r="W49" s="3"/>
      <c r="X49" s="3">
        <f>COUNTIF(X9:X47,"v")</f>
        <v>4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38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6</v>
      </c>
      <c r="T50" s="3"/>
      <c r="U50" s="3"/>
      <c r="V50" s="3"/>
      <c r="W50" s="3"/>
      <c r="X50" s="3">
        <f>COUNTIF(X9:X47,"é")</f>
        <v>3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9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40</v>
      </c>
      <c r="E53" s="72" t="s">
        <v>43</v>
      </c>
      <c r="F53" s="73" t="s">
        <v>44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41</v>
      </c>
      <c r="E54" s="72" t="s">
        <v>45</v>
      </c>
      <c r="F54" s="73" t="s">
        <v>46</v>
      </c>
    </row>
    <row r="55" spans="2:13" ht="12.75" customHeight="1">
      <c r="B55" s="72" t="s">
        <v>7</v>
      </c>
      <c r="C55" s="73" t="s">
        <v>42</v>
      </c>
      <c r="E55" s="72" t="s">
        <v>47</v>
      </c>
      <c r="F55" s="73" t="s">
        <v>48</v>
      </c>
      <c r="M55" s="71"/>
    </row>
  </sheetData>
  <sheetProtection/>
  <mergeCells count="16"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47:C47"/>
    <mergeCell ref="A8:C8"/>
    <mergeCell ref="A45:C45"/>
    <mergeCell ref="F5:Y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2010-02-06T18:41:00Z</cp:lastPrinted>
  <dcterms:created xsi:type="dcterms:W3CDTF">2006-03-29T07:49:40Z</dcterms:created>
  <dcterms:modified xsi:type="dcterms:W3CDTF">2011-09-29T11:22:57Z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