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Lev_mod1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<sst xmlns="http://schemas.openxmlformats.org/spreadsheetml/2006/main" count="499" uniqueCount="324">
  <si>
    <r>
      <t xml:space="preserve">Közgazdaságtan </t>
    </r>
    <r>
      <rPr>
        <b/>
        <sz val="8"/>
        <color indexed="10"/>
        <rFont val="Times New Roman"/>
        <family val="1"/>
      </rPr>
      <t>II. (!!!)</t>
    </r>
  </si>
  <si>
    <r>
      <t>GGTKG</t>
    </r>
    <r>
      <rPr>
        <b/>
        <sz val="8"/>
        <color indexed="10"/>
        <rFont val="Times New Roman"/>
        <family val="1"/>
      </rPr>
      <t>2</t>
    </r>
    <r>
      <rPr>
        <sz val="8"/>
        <rFont val="Times New Roman"/>
        <family val="1"/>
      </rPr>
      <t>G2LB</t>
    </r>
  </si>
  <si>
    <t>BGRSD18NLB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</si>
  <si>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</si>
  <si>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</si>
  <si>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</si>
  <si>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</si>
  <si>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</si>
  <si>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</si>
  <si>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</si>
  <si>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</si>
  <si>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</si>
  <si>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</si>
  <si>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</si>
  <si>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</si>
  <si>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</si>
  <si>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</si>
  <si>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</si>
  <si>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</si>
  <si>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</si>
  <si>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</si>
  <si>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</si>
  <si>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</si>
  <si>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Gazd. és humán ismeretek összesen:</t>
  </si>
  <si>
    <t>10.</t>
  </si>
  <si>
    <t>11.</t>
  </si>
  <si>
    <t>12.</t>
  </si>
  <si>
    <t>13.</t>
  </si>
  <si>
    <t>Szakmai törzsanyag összesen:</t>
  </si>
  <si>
    <t>19.</t>
  </si>
  <si>
    <t>20.</t>
  </si>
  <si>
    <t>21.</t>
  </si>
  <si>
    <t>22.</t>
  </si>
  <si>
    <t>23.</t>
  </si>
  <si>
    <t>24.</t>
  </si>
  <si>
    <t>25.</t>
  </si>
  <si>
    <t>26.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</si>
  <si>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</si>
  <si>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</si>
  <si>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</si>
  <si>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</si>
  <si>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</si>
  <si>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</si>
  <si>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</si>
  <si>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</si>
  <si>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</si>
  <si>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</si>
  <si>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</si>
  <si>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Differenciált szakmai ismeretek</t>
  </si>
  <si>
    <t>46.</t>
  </si>
  <si>
    <t>47.</t>
  </si>
  <si>
    <t>48.</t>
  </si>
  <si>
    <t>49.</t>
  </si>
  <si>
    <t>50.</t>
  </si>
  <si>
    <t>51.</t>
  </si>
  <si>
    <t>52.</t>
  </si>
  <si>
    <t>53.</t>
  </si>
  <si>
    <t>Szakdolgozat</t>
  </si>
  <si>
    <t>Szigorlat (s)</t>
  </si>
  <si>
    <t>Vizsga (v)</t>
  </si>
  <si>
    <t>kredit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</si>
  <si>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</si>
  <si>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</si>
  <si>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</si>
  <si>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</si>
  <si>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</si>
  <si>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</si>
  <si>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</si>
  <si>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Informatika alapjai labor</t>
  </si>
  <si>
    <t>Irányítástechnika</t>
  </si>
  <si>
    <t>Méréstechnika</t>
  </si>
  <si>
    <t>Logisztikai alapismeretek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</si>
  <si>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</si>
  <si>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</si>
  <si>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</si>
  <si>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</si>
  <si>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</si>
  <si>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</si>
  <si>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</si>
  <si>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</si>
  <si>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</si>
  <si>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Szakirányú integrált gyakorlat</t>
  </si>
  <si>
    <t>Elfogadás (e)</t>
  </si>
  <si>
    <t>Mindösszesen alap+szakirány:</t>
  </si>
  <si>
    <t>CAD/CAM szakirány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</si>
  <si>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</si>
  <si>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</si>
  <si>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</si>
  <si>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</si>
  <si>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</si>
  <si>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</si>
  <si>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</si>
  <si>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</si>
  <si>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</si>
  <si>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</si>
  <si>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</si>
  <si>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86.</t>
  </si>
  <si>
    <t>87.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</si>
  <si>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</si>
  <si>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</si>
  <si>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</si>
  <si>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</si>
  <si>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</si>
  <si>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</si>
  <si>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</si>
  <si>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</si>
  <si>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</si>
  <si>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</si>
  <si>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</si>
  <si>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</si>
  <si>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</si>
  <si>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</si>
  <si>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</si>
  <si>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</si>
  <si>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Gyártóberend. és rendszerek</t>
  </si>
  <si>
    <t>Számítógépes gyártás</t>
  </si>
  <si>
    <t>Összesen TT, gazd+hum+szakmai törzs+kieg tárgyak:</t>
  </si>
  <si>
    <t>Allamigazgatási és jogi ism.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</si>
  <si>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</si>
  <si>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</si>
  <si>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</si>
  <si>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</si>
  <si>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</si>
  <si>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</si>
  <si>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</si>
  <si>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</t>
  </si>
  <si>
    <t>Vállalkozás-gazdaságtan II</t>
  </si>
  <si>
    <t>Vállalkozás-gazdaságtan I</t>
  </si>
  <si>
    <t>Informatika alapjai I</t>
  </si>
  <si>
    <t>Informatika alapjai II</t>
  </si>
  <si>
    <t>Anyagtudomány I</t>
  </si>
  <si>
    <t>Anyagtudomány II</t>
  </si>
  <si>
    <t>Mechatronika alapjai I</t>
  </si>
  <si>
    <t>Mechatronika alapjai II</t>
  </si>
  <si>
    <t>Anyagtechnológia alapjai 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</si>
  <si>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</si>
  <si>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</si>
  <si>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</si>
  <si>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</si>
  <si>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</si>
  <si>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</si>
  <si>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108.</t>
  </si>
  <si>
    <t>109.</t>
  </si>
  <si>
    <t>Géprajz, gépelemek, gépsz.III</t>
  </si>
  <si>
    <t>Szabadon választható tárgyak:</t>
  </si>
  <si>
    <t>Energiagazd. és körny.védelem</t>
  </si>
  <si>
    <t>140 kr</t>
  </si>
  <si>
    <t>140kr</t>
  </si>
  <si>
    <t>Párh</t>
  </si>
  <si>
    <t>Autóipari kötés- és alakítástechnológia</t>
  </si>
  <si>
    <t>Korszerű diagnosztika</t>
  </si>
  <si>
    <t>Szakértői ismeretek</t>
  </si>
  <si>
    <t>Gyártási folyamatok informatikája</t>
  </si>
  <si>
    <t>Műanyagalakító szerszámok tervezése</t>
  </si>
  <si>
    <t>Virtuális technikák</t>
  </si>
  <si>
    <t>BGRMA2GNLB</t>
  </si>
  <si>
    <t>BGBFG13NLB</t>
  </si>
  <si>
    <t>BGBMF14NLB</t>
  </si>
  <si>
    <t>BGBKE12NLB</t>
  </si>
  <si>
    <t>BGBME11NLB</t>
  </si>
  <si>
    <t>BGBME22NLB</t>
  </si>
  <si>
    <t>BGBME33NLB</t>
  </si>
  <si>
    <t>BGRHO13NLB</t>
  </si>
  <si>
    <t>BGRHO24NLB</t>
  </si>
  <si>
    <t>BGRGT11NLB</t>
  </si>
  <si>
    <t>GSVVG1A2LB</t>
  </si>
  <si>
    <t>BAGMB15NLB</t>
  </si>
  <si>
    <t>BGBEK16NLB</t>
  </si>
  <si>
    <t>BGBAJ15NLB</t>
  </si>
  <si>
    <t>BGRIA1GNLB</t>
  </si>
  <si>
    <t>BGRIA2GNLB</t>
  </si>
  <si>
    <t>BGRIALGNLB</t>
  </si>
  <si>
    <t>BGBGE11NLB</t>
  </si>
  <si>
    <t>BGBGE22NLB</t>
  </si>
  <si>
    <t>BGBGE33NLB</t>
  </si>
  <si>
    <t>BAGAT11NLB</t>
  </si>
  <si>
    <t>BAGAT22NLB</t>
  </si>
  <si>
    <t>BGRME13NLB</t>
  </si>
  <si>
    <t>BGRME24NLB</t>
  </si>
  <si>
    <t>BGRIR16NLB</t>
  </si>
  <si>
    <t>BAGMT15NLB</t>
  </si>
  <si>
    <t>BGRHA16NLB</t>
  </si>
  <si>
    <t>BGRHA27NLB</t>
  </si>
  <si>
    <t>BAGAN14NLB</t>
  </si>
  <si>
    <t>BAGAN25NLB</t>
  </si>
  <si>
    <t>BAGFA14NLB</t>
  </si>
  <si>
    <t>BGRLG15NLB</t>
  </si>
  <si>
    <t>BGBBE18NLB</t>
  </si>
  <si>
    <t>BGRBM15NLB</t>
  </si>
  <si>
    <t>BGRBM26NLB</t>
  </si>
  <si>
    <t>BGRAM15NLB</t>
  </si>
  <si>
    <t>BGRGF15NLB</t>
  </si>
  <si>
    <t>BGRGU17NLB</t>
  </si>
  <si>
    <t>BGRAV16NLB</t>
  </si>
  <si>
    <t>BGRST17NLB</t>
  </si>
  <si>
    <t>BGRGE17NLB</t>
  </si>
  <si>
    <t>BGRGH18NLB</t>
  </si>
  <si>
    <t>BGRMJ17NLB</t>
  </si>
  <si>
    <t>BGRGD18NLB</t>
  </si>
  <si>
    <t>BGRGY18NLB</t>
  </si>
  <si>
    <t>BAGAT15NLB</t>
  </si>
  <si>
    <t>BAGAT26NLB</t>
  </si>
  <si>
    <t>BAGAS16NLB</t>
  </si>
  <si>
    <t>BAGKT14NLB</t>
  </si>
  <si>
    <t>BAGFT14NLB</t>
  </si>
  <si>
    <t>BAGGM15NLB</t>
  </si>
  <si>
    <t>BAGFS15NLB</t>
  </si>
  <si>
    <t>BAGGR15NLB</t>
  </si>
  <si>
    <t>BAGSG16NLB</t>
  </si>
  <si>
    <t>BAGGY18NLB</t>
  </si>
  <si>
    <t>Összes óraszám/szemeszter</t>
  </si>
  <si>
    <t>félévi óra</t>
  </si>
  <si>
    <t>Aláírás</t>
  </si>
  <si>
    <t>GSVVG2A2LB</t>
  </si>
  <si>
    <t>4 aktív félév</t>
  </si>
  <si>
    <t>Géprajz, gépelem, gépsz.I</t>
  </si>
  <si>
    <t>Géprajz, gépelem, gépsz.II</t>
  </si>
  <si>
    <t xml:space="preserve">Hő-és áramlástech.gépek II </t>
  </si>
  <si>
    <t>Hő-és áramlástech gépek I</t>
  </si>
  <si>
    <t>Anyagtechn. alapjai II</t>
  </si>
  <si>
    <t>Forgácsolástechn.alapjai</t>
  </si>
  <si>
    <t>Bizt.techn. ergonómia</t>
  </si>
  <si>
    <t>Óbudai Egyetem</t>
  </si>
  <si>
    <t>BAGCA15NLB</t>
  </si>
  <si>
    <t>mintatanterv</t>
  </si>
  <si>
    <t>Bánki Donát Gépész és Biztonságtechnikai Mérnöki Kar</t>
  </si>
  <si>
    <t>levelező munkarend</t>
  </si>
  <si>
    <t>zárójeles tárgykódok kizárólag kreditátviteli kérelemhez !!!</t>
  </si>
  <si>
    <t>gépészmérnöki alapképzési szak</t>
  </si>
  <si>
    <t>képzéskód, szakkód: BBLAGM, BBLAGM</t>
  </si>
  <si>
    <t>autótechnika szakirány</t>
  </si>
  <si>
    <t>szakiránykód: BBLAGMAT</t>
  </si>
  <si>
    <t>szakiránykód: BBLAGMCA</t>
  </si>
  <si>
    <t>mintatanterv-kód: BBLAGMXXM0S07 (Σ148 krd)</t>
  </si>
  <si>
    <t>mintatanterv-kód: BBLAGMATM0S07 (Σ62 krd)</t>
  </si>
  <si>
    <t>mintatanterv-kód: BBLAGMCAM0S07 (Σ62 krd)</t>
  </si>
  <si>
    <t>Szabadon választható I.</t>
  </si>
  <si>
    <t>Szabadon választható IV.</t>
  </si>
  <si>
    <t>Szabadon választható II.</t>
  </si>
  <si>
    <t>Szabadon választható III.</t>
  </si>
  <si>
    <t>„CAD technika”</t>
  </si>
  <si>
    <t>2</t>
  </si>
  <si>
    <t>0</t>
  </si>
  <si>
    <t>"</t>
  </si>
  <si>
    <t>BGRCT14NLB</t>
  </si>
  <si>
    <t>CAD technika (autó szakirány)</t>
  </si>
  <si>
    <t>BAGCA14NLB</t>
  </si>
  <si>
    <t>CAD technika (CAD/CAM)</t>
  </si>
  <si>
    <t>10</t>
  </si>
  <si>
    <t>„kötelezően választható”</t>
  </si>
  <si>
    <t>Kötelezően választható I.</t>
  </si>
  <si>
    <t>Kötelezően választható II..</t>
  </si>
  <si>
    <t>é</t>
  </si>
  <si>
    <t>Évközi jegy (é)</t>
  </si>
  <si>
    <t>tárgycsoportkód: BBLAGMXXM0S07CT</t>
  </si>
  <si>
    <t>telj.: 2 tárgy, 4 kredit</t>
  </si>
  <si>
    <t>telj.: 1 tárgy, 2 kredit</t>
  </si>
  <si>
    <t>tárgycsoportkód: BBLAGMATM0S07KV</t>
  </si>
  <si>
    <t>tárgycsoportkód: BBLAGMCAM0S07KV</t>
  </si>
  <si>
    <t>(BTOKVG1NLB)</t>
  </si>
  <si>
    <t>(BTOKVG2NLB)</t>
  </si>
  <si>
    <t>Záróvizsga tárgyak:</t>
  </si>
  <si>
    <t>1. Alakítástechnológia és gépei</t>
  </si>
  <si>
    <t>2. Forgácsolástechnológia számítógépes tervezése</t>
  </si>
  <si>
    <t>3. Gyártóberendezések és rendszerek</t>
  </si>
  <si>
    <t>1. Belsőégésű motorok</t>
  </si>
  <si>
    <t>2. Gépjárműdiagnosztika</t>
  </si>
  <si>
    <t>3. Gjmű.üzemanyag-ellátó berendezései</t>
  </si>
  <si>
    <t>BGRHVV4NLB</t>
  </si>
  <si>
    <t>Hibrid és villamos járművek</t>
  </si>
  <si>
    <t>BGBET14NLB</t>
  </si>
  <si>
    <t>Mérnöki etika</t>
  </si>
  <si>
    <t>BAGMI15NLB</t>
  </si>
  <si>
    <t>Minőségügyi alapismeretek</t>
  </si>
  <si>
    <t>BGRMG1VNLB</t>
  </si>
  <si>
    <t>Munkavédelem a gépiparban</t>
  </si>
  <si>
    <t>BAGGIV4NLB</t>
  </si>
  <si>
    <t>BAGMTV5NLB</t>
  </si>
  <si>
    <t>BAGVTV6NLB</t>
  </si>
  <si>
    <t>BAGAKV1NLB</t>
  </si>
  <si>
    <t>BGRKDV2NLB</t>
  </si>
  <si>
    <t>BGRSIV3NLB</t>
  </si>
  <si>
    <t>GSVEU11NLB</t>
  </si>
  <si>
    <t>EU ismeretek</t>
  </si>
  <si>
    <t>BAGTA1VNLB</t>
  </si>
  <si>
    <t>Termikus anyagtechnológiák számítógépes tervezése</t>
  </si>
  <si>
    <t>BGRKI1VNLB</t>
  </si>
  <si>
    <t>Közlekedési ismeretek</t>
  </si>
  <si>
    <t>BAGGC18NLB</t>
  </si>
  <si>
    <t>Gyártócella információ áramlása</t>
  </si>
  <si>
    <t>BGBKM15NLB</t>
  </si>
  <si>
    <t>Kommunikáció mérnököknek</t>
  </si>
  <si>
    <t>BAGKT17NLB</t>
  </si>
  <si>
    <t>Különleges technológiák</t>
  </si>
  <si>
    <t>BGRBAV3NLB</t>
  </si>
  <si>
    <t>Biztonságos anyagmozgatás</t>
  </si>
  <si>
    <t>BGRMA1GNLB</t>
  </si>
  <si>
    <t>BAGFS26NLB</t>
  </si>
  <si>
    <t>BAGSD18NLB</t>
  </si>
  <si>
    <t>(BTOSG71NLB)</t>
  </si>
  <si>
    <t>(BTOSG74NLB)</t>
  </si>
  <si>
    <t>(BTOSG72NLB)</t>
  </si>
  <si>
    <t>(BTOSG73NLB)</t>
  </si>
  <si>
    <r>
      <t>GGTKG</t>
    </r>
    <r>
      <rPr>
        <b/>
        <sz val="8"/>
        <color indexed="10"/>
        <rFont val="Times New Roman"/>
        <family val="1"/>
      </rPr>
      <t>1</t>
    </r>
    <r>
      <rPr>
        <sz val="8"/>
        <rFont val="Times New Roman"/>
        <family val="1"/>
      </rPr>
      <t>G2LB</t>
    </r>
  </si>
  <si>
    <r>
      <t>G</t>
    </r>
    <r>
      <rPr>
        <b/>
        <sz val="8"/>
        <color indexed="10"/>
        <rFont val="Times New Roman"/>
        <family val="1"/>
      </rPr>
      <t>VM</t>
    </r>
    <r>
      <rPr>
        <sz val="8"/>
        <rFont val="Times New Roman"/>
        <family val="1"/>
      </rPr>
      <t>ME1A2LB</t>
    </r>
  </si>
  <si>
    <t>CAD/CAM szakirányon!</t>
  </si>
  <si>
    <t>autótechnika szakirányon !</t>
  </si>
  <si>
    <t>tárgycsoportkód: BBLAGMXXM0S07SV</t>
  </si>
  <si>
    <t>„szabadon választható”</t>
  </si>
  <si>
    <t>3</t>
  </si>
  <si>
    <t>teljesítendő: 10 kredit</t>
  </si>
  <si>
    <t>Környezetvédelem</t>
  </si>
  <si>
    <t>BGRKO2VNLB</t>
  </si>
  <si>
    <t>BAGMS16NLB</t>
  </si>
  <si>
    <t>Minőségszabályozás a gépiparban</t>
  </si>
  <si>
    <t>8</t>
  </si>
  <si>
    <t>WEB programozás alapjai</t>
  </si>
  <si>
    <t>BGRWP3VNLB</t>
  </si>
  <si>
    <t>BGBBB2VNLB</t>
  </si>
  <si>
    <t>Bevezetés a biztonságpolitikába</t>
  </si>
  <si>
    <t>Mechanika III. vizsga</t>
  </si>
  <si>
    <t>BGBMEV3NLB</t>
  </si>
  <si>
    <t>Matematika II. vizsga</t>
  </si>
  <si>
    <t>BGRMAVGNLB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</si>
</sst>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52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14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9.5"/>
      <color indexed="55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sz val="6.5"/>
      <name val="Times New Roman"/>
      <family val="1"/>
    </font>
    <font>
      <b/>
      <sz val="8"/>
      <color indexed="23"/>
      <name val="Times New Roman"/>
      <family val="1"/>
    </font>
    <font>
      <b/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7"/>
      <name val="Arial Narrow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7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19" borderId="0" applyNumberFormat="0" applyBorder="0" applyAlignment="0" applyProtection="0"/>
    <xf numFmtId="0" fontId="36" fillId="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0" borderId="7" applyNumberFormat="0" applyFont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45" fillId="6" borderId="0" applyNumberFormat="0" applyBorder="0" applyAlignment="0" applyProtection="0"/>
    <xf numFmtId="0" fontId="46" fillId="22" borderId="8" applyNumberFormat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" borderId="0" applyNumberFormat="0" applyBorder="0" applyAlignment="0" applyProtection="0"/>
    <xf numFmtId="0" fontId="50" fillId="23" borderId="0" applyNumberFormat="0" applyBorder="0" applyAlignment="0" applyProtection="0"/>
    <xf numFmtId="0" fontId="51" fillId="22" borderId="1" applyNumberFormat="0" applyAlignment="0" applyProtection="0"/>
    <xf numFmtId="9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2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22" borderId="24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22" borderId="18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22" borderId="2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22" borderId="30" xfId="0" applyFont="1" applyFill="1" applyBorder="1" applyAlignment="1">
      <alignment horizontal="center" vertical="center"/>
    </xf>
    <xf numFmtId="0" fontId="10" fillId="22" borderId="31" xfId="0" applyFont="1" applyFill="1" applyBorder="1" applyAlignment="1">
      <alignment horizontal="center" vertical="center"/>
    </xf>
    <xf numFmtId="0" fontId="10" fillId="22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22" borderId="15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2" fillId="24" borderId="4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1" fillId="22" borderId="54" xfId="0" applyFont="1" applyFill="1" applyBorder="1" applyAlignment="1">
      <alignment horizontal="center" vertical="center"/>
    </xf>
    <xf numFmtId="0" fontId="11" fillId="22" borderId="24" xfId="0" applyFont="1" applyFill="1" applyBorder="1" applyAlignment="1">
      <alignment horizontal="center" vertical="center"/>
    </xf>
    <xf numFmtId="0" fontId="11" fillId="22" borderId="55" xfId="0" applyFont="1" applyFill="1" applyBorder="1" applyAlignment="1">
      <alignment horizontal="center" vertical="center"/>
    </xf>
    <xf numFmtId="0" fontId="11" fillId="22" borderId="56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24" borderId="67" xfId="0" applyFont="1" applyFill="1" applyBorder="1" applyAlignment="1">
      <alignment horizontal="center" vertical="center"/>
    </xf>
    <xf numFmtId="0" fontId="12" fillId="24" borderId="65" xfId="0" applyFont="1" applyFill="1" applyBorder="1" applyAlignment="1">
      <alignment horizontal="center" vertical="center"/>
    </xf>
    <xf numFmtId="0" fontId="12" fillId="24" borderId="66" xfId="0" applyFont="1" applyFill="1" applyBorder="1" applyAlignment="1">
      <alignment horizontal="center" vertical="center"/>
    </xf>
    <xf numFmtId="0" fontId="12" fillId="24" borderId="64" xfId="0" applyFont="1" applyFill="1" applyBorder="1" applyAlignment="1">
      <alignment horizontal="center" vertical="center"/>
    </xf>
    <xf numFmtId="0" fontId="12" fillId="24" borderId="6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1" fillId="22" borderId="24" xfId="0" applyFont="1" applyFill="1" applyBorder="1" applyAlignment="1">
      <alignment vertical="center"/>
    </xf>
    <xf numFmtId="0" fontId="11" fillId="22" borderId="56" xfId="0" applyFont="1" applyFill="1" applyBorder="1" applyAlignment="1">
      <alignment vertical="center"/>
    </xf>
    <xf numFmtId="0" fontId="12" fillId="0" borderId="59" xfId="0" applyFont="1" applyFill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 vertical="center"/>
    </xf>
    <xf numFmtId="0" fontId="15" fillId="22" borderId="54" xfId="0" applyFont="1" applyFill="1" applyBorder="1" applyAlignment="1">
      <alignment horizontal="right" vertical="center"/>
    </xf>
    <xf numFmtId="0" fontId="15" fillId="22" borderId="24" xfId="0" applyFont="1" applyFill="1" applyBorder="1" applyAlignment="1">
      <alignment horizontal="right" vertical="center"/>
    </xf>
    <xf numFmtId="0" fontId="15" fillId="22" borderId="75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5" fillId="22" borderId="54" xfId="0" applyFont="1" applyFill="1" applyBorder="1" applyAlignment="1">
      <alignment horizontal="center" vertical="center"/>
    </xf>
    <xf numFmtId="0" fontId="15" fillId="22" borderId="24" xfId="0" applyFont="1" applyFill="1" applyBorder="1" applyAlignment="1">
      <alignment horizontal="center" vertical="center"/>
    </xf>
    <xf numFmtId="0" fontId="15" fillId="22" borderId="7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22" borderId="15" xfId="0" applyFont="1" applyFill="1" applyBorder="1" applyAlignment="1">
      <alignment horizontal="center" vertical="center"/>
    </xf>
    <xf numFmtId="0" fontId="16" fillId="22" borderId="24" xfId="0" applyFont="1" applyFill="1" applyBorder="1" applyAlignment="1">
      <alignment horizontal="center" vertical="center"/>
    </xf>
    <xf numFmtId="0" fontId="16" fillId="22" borderId="75" xfId="0" applyFont="1" applyFill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63" xfId="0" applyFont="1" applyBorder="1" applyAlignment="1">
      <alignment horizontal="left" vertic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85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4" fillId="22" borderId="24" xfId="0" applyFont="1" applyFill="1" applyBorder="1" applyAlignment="1">
      <alignment vertical="center"/>
    </xf>
    <xf numFmtId="0" fontId="18" fillId="0" borderId="59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0" borderId="89" xfId="0" applyFont="1" applyBorder="1" applyAlignment="1">
      <alignment horizontal="center" vertical="top" wrapText="1"/>
    </xf>
    <xf numFmtId="0" fontId="5" fillId="0" borderId="90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91" xfId="0" applyFont="1" applyBorder="1" applyAlignment="1">
      <alignment horizontal="center" vertical="top" wrapText="1"/>
    </xf>
    <xf numFmtId="0" fontId="5" fillId="0" borderId="92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6" borderId="93" xfId="0" applyFont="1" applyFill="1" applyBorder="1" applyAlignment="1">
      <alignment vertical="center" shrinkToFit="1"/>
    </xf>
    <xf numFmtId="0" fontId="6" fillId="6" borderId="94" xfId="0" applyFont="1" applyFill="1" applyBorder="1" applyAlignment="1">
      <alignment vertical="top" wrapText="1"/>
    </xf>
    <xf numFmtId="0" fontId="5" fillId="22" borderId="18" xfId="0" applyFont="1" applyFill="1" applyBorder="1" applyAlignment="1">
      <alignment horizontal="center" vertical="top" wrapText="1"/>
    </xf>
    <xf numFmtId="0" fontId="5" fillId="22" borderId="54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7" xfId="0" applyFont="1" applyFill="1" applyBorder="1" applyAlignment="1" quotePrefix="1">
      <alignment horizontal="center" vertical="center"/>
    </xf>
    <xf numFmtId="0" fontId="22" fillId="0" borderId="45" xfId="0" applyFont="1" applyFill="1" applyBorder="1" applyAlignment="1" quotePrefix="1">
      <alignment horizontal="center" vertical="center"/>
    </xf>
    <xf numFmtId="0" fontId="22" fillId="0" borderId="48" xfId="0" applyFont="1" applyFill="1" applyBorder="1" applyAlignment="1" quotePrefix="1">
      <alignment horizontal="center" vertical="center"/>
    </xf>
    <xf numFmtId="0" fontId="23" fillId="25" borderId="95" xfId="0" applyFont="1" applyFill="1" applyBorder="1" applyAlignment="1">
      <alignment vertical="center"/>
    </xf>
    <xf numFmtId="0" fontId="23" fillId="25" borderId="96" xfId="0" applyFont="1" applyFill="1" applyBorder="1" applyAlignment="1">
      <alignment vertical="center"/>
    </xf>
    <xf numFmtId="0" fontId="10" fillId="25" borderId="97" xfId="0" applyFont="1" applyFill="1" applyBorder="1" applyAlignment="1">
      <alignment horizontal="right" vertical="top"/>
    </xf>
    <xf numFmtId="0" fontId="24" fillId="25" borderId="98" xfId="0" applyFont="1" applyFill="1" applyBorder="1" applyAlignment="1">
      <alignment vertical="center" shrinkToFit="1"/>
    </xf>
    <xf numFmtId="0" fontId="9" fillId="25" borderId="99" xfId="0" applyFont="1" applyFill="1" applyBorder="1" applyAlignment="1">
      <alignment vertical="top" wrapText="1"/>
    </xf>
    <xf numFmtId="0" fontId="9" fillId="25" borderId="98" xfId="0" applyFont="1" applyFill="1" applyBorder="1" applyAlignment="1">
      <alignment vertical="center" shrinkToFit="1"/>
    </xf>
    <xf numFmtId="0" fontId="9" fillId="25" borderId="100" xfId="0" applyFont="1" applyFill="1" applyBorder="1" applyAlignment="1">
      <alignment vertical="top" wrapText="1"/>
    </xf>
    <xf numFmtId="0" fontId="9" fillId="25" borderId="93" xfId="0" applyFont="1" applyFill="1" applyBorder="1" applyAlignment="1">
      <alignment vertical="center" shrinkToFit="1"/>
    </xf>
    <xf numFmtId="0" fontId="9" fillId="25" borderId="101" xfId="0" applyFont="1" applyFill="1" applyBorder="1" applyAlignment="1">
      <alignment vertical="top" wrapText="1"/>
    </xf>
    <xf numFmtId="0" fontId="10" fillId="25" borderId="102" xfId="0" applyFont="1" applyFill="1" applyBorder="1" applyAlignment="1">
      <alignment horizontal="right" vertical="center"/>
    </xf>
    <xf numFmtId="0" fontId="10" fillId="25" borderId="103" xfId="0" applyFont="1" applyFill="1" applyBorder="1" applyAlignment="1">
      <alignment horizontal="left" vertical="center"/>
    </xf>
    <xf numFmtId="0" fontId="10" fillId="25" borderId="104" xfId="0" applyFont="1" applyFill="1" applyBorder="1" applyAlignment="1">
      <alignment horizontal="center" vertical="center" wrapText="1"/>
    </xf>
    <xf numFmtId="0" fontId="9" fillId="25" borderId="105" xfId="0" applyFont="1" applyFill="1" applyBorder="1" applyAlignment="1">
      <alignment horizontal="center" vertical="center"/>
    </xf>
    <xf numFmtId="0" fontId="9" fillId="25" borderId="106" xfId="0" applyFont="1" applyFill="1" applyBorder="1" applyAlignment="1">
      <alignment horizontal="center" vertical="center"/>
    </xf>
    <xf numFmtId="0" fontId="10" fillId="25" borderId="107" xfId="0" applyFont="1" applyFill="1" applyBorder="1" applyAlignment="1">
      <alignment horizontal="right" vertical="center"/>
    </xf>
    <xf numFmtId="0" fontId="23" fillId="9" borderId="95" xfId="0" applyFont="1" applyFill="1" applyBorder="1" applyAlignment="1">
      <alignment vertical="center"/>
    </xf>
    <xf numFmtId="0" fontId="10" fillId="9" borderId="102" xfId="0" applyFont="1" applyFill="1" applyBorder="1" applyAlignment="1">
      <alignment horizontal="right" vertical="center"/>
    </xf>
    <xf numFmtId="0" fontId="23" fillId="9" borderId="96" xfId="0" applyFont="1" applyFill="1" applyBorder="1" applyAlignment="1">
      <alignment vertical="center"/>
    </xf>
    <xf numFmtId="0" fontId="10" fillId="9" borderId="97" xfId="0" applyFont="1" applyFill="1" applyBorder="1" applyAlignment="1">
      <alignment horizontal="right" vertical="top"/>
    </xf>
    <xf numFmtId="0" fontId="24" fillId="9" borderId="98" xfId="0" applyFont="1" applyFill="1" applyBorder="1" applyAlignment="1">
      <alignment vertical="center" shrinkToFit="1"/>
    </xf>
    <xf numFmtId="0" fontId="9" fillId="9" borderId="99" xfId="0" applyFont="1" applyFill="1" applyBorder="1" applyAlignment="1">
      <alignment vertical="top" wrapText="1"/>
    </xf>
    <xf numFmtId="0" fontId="9" fillId="9" borderId="98" xfId="0" applyFont="1" applyFill="1" applyBorder="1" applyAlignment="1">
      <alignment vertical="center" shrinkToFit="1"/>
    </xf>
    <xf numFmtId="0" fontId="9" fillId="9" borderId="100" xfId="0" applyFont="1" applyFill="1" applyBorder="1" applyAlignment="1">
      <alignment vertical="top" wrapText="1"/>
    </xf>
    <xf numFmtId="0" fontId="9" fillId="9" borderId="93" xfId="0" applyFont="1" applyFill="1" applyBorder="1" applyAlignment="1">
      <alignment vertical="center" shrinkToFit="1"/>
    </xf>
    <xf numFmtId="0" fontId="9" fillId="9" borderId="101" xfId="0" applyFont="1" applyFill="1" applyBorder="1" applyAlignment="1">
      <alignment vertical="top" wrapText="1"/>
    </xf>
    <xf numFmtId="0" fontId="10" fillId="9" borderId="103" xfId="0" applyFont="1" applyFill="1" applyBorder="1" applyAlignment="1">
      <alignment horizontal="left" vertical="center"/>
    </xf>
    <xf numFmtId="0" fontId="10" fillId="9" borderId="104" xfId="0" applyFont="1" applyFill="1" applyBorder="1" applyAlignment="1">
      <alignment horizontal="center" vertical="center" wrapText="1"/>
    </xf>
    <xf numFmtId="0" fontId="9" fillId="9" borderId="105" xfId="0" applyFont="1" applyFill="1" applyBorder="1" applyAlignment="1">
      <alignment horizontal="center" vertical="center"/>
    </xf>
    <xf numFmtId="0" fontId="9" fillId="9" borderId="106" xfId="0" applyFont="1" applyFill="1" applyBorder="1" applyAlignment="1">
      <alignment horizontal="center" vertical="center"/>
    </xf>
    <xf numFmtId="0" fontId="10" fillId="9" borderId="107" xfId="0" applyFont="1" applyFill="1" applyBorder="1" applyAlignment="1">
      <alignment horizontal="right" vertical="center"/>
    </xf>
    <xf numFmtId="0" fontId="23" fillId="23" borderId="95" xfId="0" applyFont="1" applyFill="1" applyBorder="1" applyAlignment="1">
      <alignment vertical="center"/>
    </xf>
    <xf numFmtId="0" fontId="23" fillId="23" borderId="96" xfId="0" applyFont="1" applyFill="1" applyBorder="1" applyAlignment="1">
      <alignment vertical="center"/>
    </xf>
    <xf numFmtId="0" fontId="24" fillId="23" borderId="98" xfId="0" applyFont="1" applyFill="1" applyBorder="1" applyAlignment="1">
      <alignment vertical="center" shrinkToFit="1"/>
    </xf>
    <xf numFmtId="0" fontId="10" fillId="0" borderId="75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/>
    </xf>
    <xf numFmtId="0" fontId="10" fillId="23" borderId="102" xfId="0" applyFont="1" applyFill="1" applyBorder="1" applyAlignment="1">
      <alignment horizontal="right" vertical="center"/>
    </xf>
    <xf numFmtId="0" fontId="10" fillId="23" borderId="103" xfId="0" applyFont="1" applyFill="1" applyBorder="1" applyAlignment="1">
      <alignment horizontal="left" vertical="center"/>
    </xf>
    <xf numFmtId="0" fontId="9" fillId="23" borderId="105" xfId="0" applyFont="1" applyFill="1" applyBorder="1" applyAlignment="1">
      <alignment horizontal="center" vertical="center"/>
    </xf>
    <xf numFmtId="0" fontId="9" fillId="23" borderId="106" xfId="0" applyFont="1" applyFill="1" applyBorder="1" applyAlignment="1">
      <alignment horizontal="center" vertical="center"/>
    </xf>
    <xf numFmtId="0" fontId="10" fillId="23" borderId="107" xfId="0" applyFont="1" applyFill="1" applyBorder="1" applyAlignment="1">
      <alignment horizontal="right" vertical="center"/>
    </xf>
    <xf numFmtId="0" fontId="10" fillId="23" borderId="97" xfId="0" applyFont="1" applyFill="1" applyBorder="1" applyAlignment="1">
      <alignment horizontal="right" vertical="center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23" borderId="98" xfId="0" applyFont="1" applyFill="1" applyBorder="1" applyAlignment="1">
      <alignment vertical="center" shrinkToFit="1"/>
    </xf>
    <xf numFmtId="0" fontId="9" fillId="23" borderId="100" xfId="0" applyFont="1" applyFill="1" applyBorder="1" applyAlignment="1">
      <alignment vertical="top" wrapText="1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4" fillId="6" borderId="98" xfId="0" applyFont="1" applyFill="1" applyBorder="1" applyAlignment="1">
      <alignment vertical="center" shrinkToFit="1"/>
    </xf>
    <xf numFmtId="0" fontId="9" fillId="6" borderId="108" xfId="0" applyFont="1" applyFill="1" applyBorder="1" applyAlignment="1">
      <alignment vertical="top" wrapText="1"/>
    </xf>
    <xf numFmtId="0" fontId="9" fillId="6" borderId="98" xfId="0" applyFont="1" applyFill="1" applyBorder="1" applyAlignment="1">
      <alignment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3" fillId="7" borderId="95" xfId="0" applyFont="1" applyFill="1" applyBorder="1" applyAlignment="1">
      <alignment vertical="center"/>
    </xf>
    <xf numFmtId="0" fontId="23" fillId="7" borderId="96" xfId="0" applyFont="1" applyFill="1" applyBorder="1" applyAlignment="1">
      <alignment vertical="center"/>
    </xf>
    <xf numFmtId="0" fontId="10" fillId="7" borderId="97" xfId="0" applyFont="1" applyFill="1" applyBorder="1" applyAlignment="1">
      <alignment horizontal="right" vertical="top"/>
    </xf>
    <xf numFmtId="0" fontId="9" fillId="7" borderId="99" xfId="0" applyFont="1" applyFill="1" applyBorder="1" applyAlignment="1">
      <alignment horizontal="left" vertical="center"/>
    </xf>
    <xf numFmtId="0" fontId="25" fillId="0" borderId="18" xfId="0" applyFont="1" applyBorder="1" applyAlignment="1" quotePrefix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9" fillId="7" borderId="109" xfId="0" applyFont="1" applyFill="1" applyBorder="1" applyAlignment="1">
      <alignment vertical="center"/>
    </xf>
    <xf numFmtId="0" fontId="9" fillId="7" borderId="110" xfId="0" applyFont="1" applyFill="1" applyBorder="1" applyAlignment="1">
      <alignment vertical="center"/>
    </xf>
    <xf numFmtId="0" fontId="9" fillId="7" borderId="101" xfId="0" applyFont="1" applyFill="1" applyBorder="1" applyAlignment="1">
      <alignment horizontal="left" vertical="center"/>
    </xf>
    <xf numFmtId="0" fontId="10" fillId="7" borderId="102" xfId="0" applyFont="1" applyFill="1" applyBorder="1" applyAlignment="1">
      <alignment horizontal="right" vertical="center"/>
    </xf>
    <xf numFmtId="0" fontId="10" fillId="7" borderId="103" xfId="0" applyFont="1" applyFill="1" applyBorder="1" applyAlignment="1">
      <alignment horizontal="left" vertical="center"/>
    </xf>
    <xf numFmtId="0" fontId="10" fillId="7" borderId="104" xfId="0" applyFont="1" applyFill="1" applyBorder="1" applyAlignment="1">
      <alignment horizontal="center" vertical="center" wrapText="1"/>
    </xf>
    <xf numFmtId="0" fontId="9" fillId="7" borderId="105" xfId="0" applyFont="1" applyFill="1" applyBorder="1" applyAlignment="1">
      <alignment horizontal="center" vertical="center"/>
    </xf>
    <xf numFmtId="0" fontId="9" fillId="7" borderId="106" xfId="0" applyFont="1" applyFill="1" applyBorder="1" applyAlignment="1">
      <alignment horizontal="center" vertical="center"/>
    </xf>
    <xf numFmtId="0" fontId="10" fillId="7" borderId="107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111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112" xfId="0" applyFont="1" applyFill="1" applyBorder="1" applyAlignment="1">
      <alignment horizontal="left" vertical="center"/>
    </xf>
    <xf numFmtId="0" fontId="16" fillId="0" borderId="113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27" fillId="0" borderId="63" xfId="0" applyFont="1" applyBorder="1" applyAlignment="1">
      <alignment vertical="center"/>
    </xf>
    <xf numFmtId="0" fontId="18" fillId="0" borderId="78" xfId="0" applyFont="1" applyFill="1" applyBorder="1" applyAlignment="1">
      <alignment vertical="center"/>
    </xf>
    <xf numFmtId="0" fontId="24" fillId="23" borderId="99" xfId="0" applyFont="1" applyFill="1" applyBorder="1" applyAlignment="1">
      <alignment vertical="top" wrapText="1"/>
    </xf>
    <xf numFmtId="0" fontId="29" fillId="0" borderId="75" xfId="0" applyFont="1" applyBorder="1" applyAlignment="1">
      <alignment horizontal="center" vertical="top" wrapText="1"/>
    </xf>
    <xf numFmtId="0" fontId="29" fillId="23" borderId="18" xfId="0" applyFont="1" applyFill="1" applyBorder="1" applyAlignment="1">
      <alignment horizontal="center" vertical="top" wrapText="1"/>
    </xf>
    <xf numFmtId="0" fontId="24" fillId="0" borderId="4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24" fillId="6" borderId="99" xfId="0" applyFont="1" applyFill="1" applyBorder="1" applyAlignment="1">
      <alignment vertical="top" wrapText="1"/>
    </xf>
    <xf numFmtId="0" fontId="29" fillId="6" borderId="18" xfId="0" applyFont="1" applyFill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4" fillId="6" borderId="108" xfId="0" applyFont="1" applyFill="1" applyBorder="1" applyAlignment="1">
      <alignment vertical="top" wrapText="1"/>
    </xf>
    <xf numFmtId="0" fontId="30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0" fillId="23" borderId="103" xfId="0" applyFont="1" applyFill="1" applyBorder="1" applyAlignment="1">
      <alignment horizontal="center" vertical="center" wrapText="1"/>
    </xf>
    <xf numFmtId="0" fontId="9" fillId="23" borderId="108" xfId="0" applyFont="1" applyFill="1" applyBorder="1" applyAlignment="1">
      <alignment vertical="top" wrapText="1"/>
    </xf>
    <xf numFmtId="0" fontId="31" fillId="0" borderId="63" xfId="0" applyFont="1" applyBorder="1" applyAlignment="1">
      <alignment horizontal="center" vertical="center"/>
    </xf>
    <xf numFmtId="0" fontId="6" fillId="0" borderId="115" xfId="0" applyFont="1" applyBorder="1" applyAlignment="1">
      <alignment/>
    </xf>
    <xf numFmtId="0" fontId="6" fillId="6" borderId="98" xfId="0" applyFont="1" applyFill="1" applyBorder="1" applyAlignment="1">
      <alignment vertical="center" shrinkToFit="1"/>
    </xf>
    <xf numFmtId="0" fontId="6" fillId="6" borderId="108" xfId="0" applyFont="1" applyFill="1" applyBorder="1" applyAlignment="1">
      <alignment vertical="top" wrapText="1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47" xfId="0" applyFont="1" applyBorder="1" applyAlignment="1" quotePrefix="1">
      <alignment horizontal="center"/>
    </xf>
    <xf numFmtId="0" fontId="33" fillId="0" borderId="45" xfId="0" applyFont="1" applyBorder="1" applyAlignment="1" quotePrefix="1">
      <alignment horizontal="center"/>
    </xf>
    <xf numFmtId="0" fontId="33" fillId="0" borderId="48" xfId="0" applyFont="1" applyBorder="1" applyAlignment="1" quotePrefix="1">
      <alignment horizontal="center"/>
    </xf>
    <xf numFmtId="0" fontId="28" fillId="23" borderId="18" xfId="0" applyFont="1" applyFill="1" applyBorder="1" applyAlignment="1">
      <alignment horizontal="center" vertical="top" wrapText="1"/>
    </xf>
    <xf numFmtId="0" fontId="10" fillId="0" borderId="75" xfId="0" applyFont="1" applyFill="1" applyBorder="1" applyAlignment="1">
      <alignment horizontal="center" vertical="top" wrapText="1"/>
    </xf>
    <xf numFmtId="0" fontId="32" fillId="0" borderId="75" xfId="0" applyFont="1" applyFill="1" applyBorder="1" applyAlignment="1" quotePrefix="1">
      <alignment horizontal="center" vertical="top" wrapText="1"/>
    </xf>
    <xf numFmtId="0" fontId="28" fillId="6" borderId="18" xfId="0" applyFont="1" applyFill="1" applyBorder="1" applyAlignment="1" quotePrefix="1">
      <alignment horizontal="center" vertical="top" wrapText="1"/>
    </xf>
    <xf numFmtId="0" fontId="28" fillId="6" borderId="18" xfId="0" applyFont="1" applyFill="1" applyBorder="1" applyAlignment="1">
      <alignment horizontal="center" vertical="top" wrapText="1"/>
    </xf>
    <xf numFmtId="0" fontId="32" fillId="6" borderId="18" xfId="0" applyFont="1" applyFill="1" applyBorder="1" applyAlignment="1" quotePrefix="1">
      <alignment horizontal="center" vertical="top" wrapText="1"/>
    </xf>
    <xf numFmtId="0" fontId="5" fillId="0" borderId="75" xfId="0" applyFont="1" applyFill="1" applyBorder="1" applyAlignment="1">
      <alignment horizontal="center" vertical="top" wrapText="1"/>
    </xf>
    <xf numFmtId="0" fontId="28" fillId="23" borderId="116" xfId="0" applyFont="1" applyFill="1" applyBorder="1" applyAlignment="1" quotePrefix="1">
      <alignment horizontal="center" vertical="top" wrapText="1"/>
    </xf>
    <xf numFmtId="0" fontId="28" fillId="23" borderId="18" xfId="0" applyFont="1" applyFill="1" applyBorder="1" applyAlignment="1" quotePrefix="1">
      <alignment horizontal="center" vertical="top" wrapText="1"/>
    </xf>
    <xf numFmtId="0" fontId="16" fillId="0" borderId="11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18" xfId="0" applyFont="1" applyFill="1" applyBorder="1" applyAlignment="1">
      <alignment horizontal="center" vertical="center"/>
    </xf>
    <xf numFmtId="0" fontId="32" fillId="6" borderId="18" xfId="0" applyFont="1" applyFill="1" applyBorder="1" applyAlignment="1" quotePrefix="1">
      <alignment horizontal="center" vertical="center" wrapText="1"/>
    </xf>
    <xf numFmtId="0" fontId="33" fillId="0" borderId="47" xfId="0" applyFont="1" applyBorder="1" applyAlignment="1" quotePrefix="1">
      <alignment horizontal="center" vertical="center"/>
    </xf>
    <xf numFmtId="0" fontId="33" fillId="0" borderId="45" xfId="0" applyFont="1" applyBorder="1" applyAlignment="1" quotePrefix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8" xfId="0" applyFont="1" applyBorder="1" applyAlignment="1" quotePrefix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5" fillId="22" borderId="18" xfId="0" applyFont="1" applyFill="1" applyBorder="1" applyAlignment="1">
      <alignment horizontal="left" vertical="center"/>
    </xf>
    <xf numFmtId="0" fontId="6" fillId="22" borderId="18" xfId="0" applyFont="1" applyFill="1" applyBorder="1" applyAlignment="1">
      <alignment horizontal="left" vertical="center"/>
    </xf>
    <xf numFmtId="0" fontId="5" fillId="22" borderId="120" xfId="0" applyFont="1" applyFill="1" applyBorder="1" applyAlignment="1">
      <alignment horizontal="left" vertical="center"/>
    </xf>
    <xf numFmtId="0" fontId="5" fillId="22" borderId="0" xfId="0" applyFont="1" applyFill="1" applyBorder="1" applyAlignment="1">
      <alignment horizontal="left" vertical="center"/>
    </xf>
    <xf numFmtId="0" fontId="5" fillId="22" borderId="16" xfId="0" applyFont="1" applyFill="1" applyBorder="1" applyAlignment="1">
      <alignment vertical="center"/>
    </xf>
    <xf numFmtId="0" fontId="5" fillId="22" borderId="3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21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6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0.57421875" style="0" customWidth="1"/>
    <col min="4" max="4" width="3.7109375" style="0" customWidth="1"/>
    <col min="5" max="5" width="3.421875" style="0" customWidth="1"/>
    <col min="6" max="43" width="2.7109375" style="0" customWidth="1"/>
  </cols>
  <sheetData>
    <row r="1" spans="1:43" ht="12.75" customHeight="1">
      <c r="A1" s="207" t="s">
        <v>222</v>
      </c>
      <c r="B1" s="3"/>
      <c r="C1" s="208"/>
      <c r="D1" s="208"/>
      <c r="E1" s="208"/>
      <c r="F1" s="208"/>
      <c r="G1" s="208"/>
      <c r="H1" s="208"/>
      <c r="I1" s="208"/>
      <c r="J1" s="208"/>
      <c r="K1" s="208"/>
      <c r="L1" s="209"/>
      <c r="M1" s="209"/>
      <c r="N1" s="209"/>
      <c r="O1" s="210"/>
      <c r="P1" s="208"/>
      <c r="Q1" s="208"/>
      <c r="R1" s="211"/>
      <c r="S1" s="212"/>
      <c r="T1" s="213" t="s">
        <v>224</v>
      </c>
      <c r="U1" s="212"/>
      <c r="V1" s="212"/>
      <c r="W1" s="4"/>
      <c r="X1" s="212"/>
      <c r="Y1" s="212"/>
      <c r="Z1" s="212"/>
      <c r="AA1" s="212"/>
      <c r="AB1" s="212"/>
      <c r="AC1" s="212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</row>
    <row r="2" spans="1:43" ht="12.75" customHeight="1">
      <c r="A2" s="207" t="s">
        <v>225</v>
      </c>
      <c r="B2" s="3"/>
      <c r="C2" s="208"/>
      <c r="D2" s="208"/>
      <c r="E2" s="208"/>
      <c r="F2" s="208"/>
      <c r="G2" s="214"/>
      <c r="H2" s="208"/>
      <c r="I2" s="208"/>
      <c r="J2" s="208"/>
      <c r="K2" s="208"/>
      <c r="L2" s="208"/>
      <c r="M2" s="208"/>
      <c r="N2" s="208"/>
      <c r="O2" s="208"/>
      <c r="P2" s="214"/>
      <c r="Q2" s="208"/>
      <c r="R2" s="215"/>
      <c r="S2" s="208"/>
      <c r="T2" s="213" t="s">
        <v>228</v>
      </c>
      <c r="U2" s="208"/>
      <c r="V2" s="208"/>
      <c r="W2" s="4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4"/>
      <c r="AI2" s="209" t="s">
        <v>226</v>
      </c>
      <c r="AJ2" s="208"/>
      <c r="AK2" s="208"/>
      <c r="AL2" s="208"/>
      <c r="AM2" s="208"/>
      <c r="AN2" s="208"/>
      <c r="AO2" s="201"/>
      <c r="AP2" s="208"/>
      <c r="AQ2" s="208"/>
    </row>
    <row r="3" spans="1:43" ht="12.75" customHeight="1">
      <c r="A3" s="216" t="s">
        <v>227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8" t="s">
        <v>229</v>
      </c>
      <c r="U3" s="217"/>
      <c r="V3" s="217"/>
      <c r="W3" s="4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4"/>
      <c r="AP3" s="209"/>
      <c r="AQ3" s="209"/>
    </row>
    <row r="4" spans="1:43" ht="12.75" customHeight="1" thickBot="1">
      <c r="A4" s="219" t="s">
        <v>233</v>
      </c>
      <c r="B4" s="220"/>
      <c r="C4" s="221"/>
      <c r="D4" s="221"/>
      <c r="E4" s="221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</row>
    <row r="5" spans="1:43" ht="12.75" customHeight="1">
      <c r="A5" s="462" t="s">
        <v>3</v>
      </c>
      <c r="B5" s="464" t="s">
        <v>4</v>
      </c>
      <c r="C5" s="464" t="s">
        <v>5</v>
      </c>
      <c r="D5" s="466" t="s">
        <v>211</v>
      </c>
      <c r="E5" s="450" t="s">
        <v>60</v>
      </c>
      <c r="F5" s="452" t="s">
        <v>6</v>
      </c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3"/>
      <c r="AJ5" s="41"/>
      <c r="AK5" s="41"/>
      <c r="AL5" s="41"/>
      <c r="AM5" s="41"/>
      <c r="AN5" s="41"/>
      <c r="AO5" s="454" t="s">
        <v>7</v>
      </c>
      <c r="AP5" s="455"/>
      <c r="AQ5" s="456"/>
    </row>
    <row r="6" spans="1:43" ht="12.75" customHeight="1" thickBot="1">
      <c r="A6" s="463"/>
      <c r="B6" s="465"/>
      <c r="C6" s="465"/>
      <c r="D6" s="467"/>
      <c r="E6" s="451"/>
      <c r="F6" s="42"/>
      <c r="G6" s="42"/>
      <c r="H6" s="42" t="s">
        <v>8</v>
      </c>
      <c r="I6" s="42"/>
      <c r="J6" s="43"/>
      <c r="K6" s="42"/>
      <c r="L6" s="42"/>
      <c r="M6" s="42" t="s">
        <v>9</v>
      </c>
      <c r="N6" s="42"/>
      <c r="O6" s="43"/>
      <c r="P6" s="42"/>
      <c r="Q6" s="42"/>
      <c r="R6" s="44" t="s">
        <v>10</v>
      </c>
      <c r="S6" s="42"/>
      <c r="T6" s="43"/>
      <c r="U6" s="42"/>
      <c r="V6" s="42"/>
      <c r="W6" s="44" t="s">
        <v>11</v>
      </c>
      <c r="X6" s="42"/>
      <c r="Y6" s="43"/>
      <c r="Z6" s="42"/>
      <c r="AA6" s="42"/>
      <c r="AB6" s="44" t="s">
        <v>12</v>
      </c>
      <c r="AC6" s="42"/>
      <c r="AD6" s="43"/>
      <c r="AE6" s="45"/>
      <c r="AF6" s="42"/>
      <c r="AG6" s="42" t="s">
        <v>13</v>
      </c>
      <c r="AH6" s="42"/>
      <c r="AI6" s="43"/>
      <c r="AJ6" s="45"/>
      <c r="AK6" s="42"/>
      <c r="AL6" s="42" t="s">
        <v>14</v>
      </c>
      <c r="AM6" s="42"/>
      <c r="AN6" s="43"/>
      <c r="AO6" s="457"/>
      <c r="AP6" s="458"/>
      <c r="AQ6" s="459"/>
    </row>
    <row r="7" spans="1:43" ht="12.75" customHeight="1" thickBot="1">
      <c r="A7" s="7"/>
      <c r="B7" s="16"/>
      <c r="C7" s="17"/>
      <c r="D7" s="15"/>
      <c r="E7" s="29"/>
      <c r="F7" s="46" t="s">
        <v>15</v>
      </c>
      <c r="G7" s="46" t="s">
        <v>16</v>
      </c>
      <c r="H7" s="46" t="s">
        <v>17</v>
      </c>
      <c r="I7" s="46" t="s">
        <v>18</v>
      </c>
      <c r="J7" s="47" t="s">
        <v>19</v>
      </c>
      <c r="K7" s="48" t="s">
        <v>15</v>
      </c>
      <c r="L7" s="41" t="s">
        <v>16</v>
      </c>
      <c r="M7" s="41" t="s">
        <v>17</v>
      </c>
      <c r="N7" s="41" t="s">
        <v>18</v>
      </c>
      <c r="O7" s="49" t="s">
        <v>19</v>
      </c>
      <c r="P7" s="41" t="s">
        <v>15</v>
      </c>
      <c r="Q7" s="41" t="s">
        <v>16</v>
      </c>
      <c r="R7" s="41" t="s">
        <v>17</v>
      </c>
      <c r="S7" s="41" t="s">
        <v>18</v>
      </c>
      <c r="T7" s="50" t="s">
        <v>19</v>
      </c>
      <c r="U7" s="48" t="s">
        <v>15</v>
      </c>
      <c r="V7" s="41" t="s">
        <v>16</v>
      </c>
      <c r="W7" s="41" t="s">
        <v>17</v>
      </c>
      <c r="X7" s="41" t="s">
        <v>18</v>
      </c>
      <c r="Y7" s="49" t="s">
        <v>19</v>
      </c>
      <c r="Z7" s="41" t="s">
        <v>15</v>
      </c>
      <c r="AA7" s="41" t="s">
        <v>16</v>
      </c>
      <c r="AB7" s="41" t="s">
        <v>17</v>
      </c>
      <c r="AC7" s="41" t="s">
        <v>18</v>
      </c>
      <c r="AD7" s="49" t="s">
        <v>19</v>
      </c>
      <c r="AE7" s="46" t="s">
        <v>15</v>
      </c>
      <c r="AF7" s="46" t="s">
        <v>16</v>
      </c>
      <c r="AG7" s="46" t="s">
        <v>17</v>
      </c>
      <c r="AH7" s="46" t="s">
        <v>18</v>
      </c>
      <c r="AI7" s="51" t="s">
        <v>19</v>
      </c>
      <c r="AJ7" s="46" t="s">
        <v>15</v>
      </c>
      <c r="AK7" s="46" t="s">
        <v>16</v>
      </c>
      <c r="AL7" s="46" t="s">
        <v>17</v>
      </c>
      <c r="AM7" s="46" t="s">
        <v>18</v>
      </c>
      <c r="AN7" s="51" t="s">
        <v>19</v>
      </c>
      <c r="AO7" s="460"/>
      <c r="AP7" s="439"/>
      <c r="AQ7" s="461"/>
    </row>
    <row r="8" spans="1:43" ht="13.5" thickBot="1">
      <c r="A8" s="447" t="s">
        <v>20</v>
      </c>
      <c r="B8" s="448"/>
      <c r="C8" s="448"/>
      <c r="D8" s="36">
        <f aca="true" t="shared" si="0" ref="D8:AN8">SUM(D9:D21)</f>
        <v>160</v>
      </c>
      <c r="E8" s="36">
        <f t="shared" si="0"/>
        <v>48</v>
      </c>
      <c r="F8" s="52">
        <f t="shared" si="0"/>
        <v>44</v>
      </c>
      <c r="G8" s="52">
        <f t="shared" si="0"/>
        <v>16</v>
      </c>
      <c r="H8" s="52">
        <f t="shared" si="0"/>
        <v>6</v>
      </c>
      <c r="I8" s="52">
        <f t="shared" si="0"/>
        <v>0</v>
      </c>
      <c r="J8" s="52">
        <f t="shared" si="0"/>
        <v>17</v>
      </c>
      <c r="K8" s="52">
        <f t="shared" si="0"/>
        <v>34</v>
      </c>
      <c r="L8" s="52">
        <f t="shared" si="0"/>
        <v>20</v>
      </c>
      <c r="M8" s="52">
        <f t="shared" si="0"/>
        <v>0</v>
      </c>
      <c r="N8" s="52">
        <f t="shared" si="0"/>
        <v>0</v>
      </c>
      <c r="O8" s="52">
        <f t="shared" si="0"/>
        <v>16</v>
      </c>
      <c r="P8" s="52">
        <f t="shared" si="0"/>
        <v>16</v>
      </c>
      <c r="Q8" s="52">
        <f t="shared" si="0"/>
        <v>8</v>
      </c>
      <c r="R8" s="52">
        <f t="shared" si="0"/>
        <v>0</v>
      </c>
      <c r="S8" s="52">
        <f t="shared" si="0"/>
        <v>0</v>
      </c>
      <c r="T8" s="52">
        <f t="shared" si="0"/>
        <v>10</v>
      </c>
      <c r="U8" s="52">
        <f t="shared" si="0"/>
        <v>6</v>
      </c>
      <c r="V8" s="52">
        <f t="shared" si="0"/>
        <v>0</v>
      </c>
      <c r="W8" s="52">
        <f t="shared" si="0"/>
        <v>10</v>
      </c>
      <c r="X8" s="52">
        <f t="shared" si="0"/>
        <v>0</v>
      </c>
      <c r="Y8" s="52">
        <f t="shared" si="0"/>
        <v>5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L8" s="52">
        <f t="shared" si="0"/>
        <v>0</v>
      </c>
      <c r="AM8" s="52">
        <f t="shared" si="0"/>
        <v>0</v>
      </c>
      <c r="AN8" s="52">
        <f t="shared" si="0"/>
        <v>0</v>
      </c>
      <c r="AO8" s="160"/>
      <c r="AP8" s="161"/>
      <c r="AQ8" s="162"/>
    </row>
    <row r="9" spans="1:43" ht="13.5" thickBot="1">
      <c r="A9" s="1" t="s">
        <v>8</v>
      </c>
      <c r="B9" s="18" t="s">
        <v>296</v>
      </c>
      <c r="C9" s="18" t="s">
        <v>119</v>
      </c>
      <c r="D9" s="37">
        <f aca="true" t="shared" si="1" ref="D9:D21">SUM(F9:AN9)-E9</f>
        <v>26</v>
      </c>
      <c r="E9" s="37">
        <f aca="true" t="shared" si="2" ref="E9:E21">J9+O9+T9+Y9+AD9+AI9+AN9</f>
        <v>6</v>
      </c>
      <c r="F9" s="53">
        <v>16</v>
      </c>
      <c r="G9" s="54">
        <v>10</v>
      </c>
      <c r="H9" s="54">
        <v>0</v>
      </c>
      <c r="I9" s="54" t="s">
        <v>65</v>
      </c>
      <c r="J9" s="55">
        <v>6</v>
      </c>
      <c r="K9" s="56"/>
      <c r="L9" s="54"/>
      <c r="M9" s="54"/>
      <c r="N9" s="54"/>
      <c r="O9" s="57"/>
      <c r="P9" s="53"/>
      <c r="Q9" s="54"/>
      <c r="R9" s="54"/>
      <c r="S9" s="54"/>
      <c r="T9" s="55"/>
      <c r="U9" s="56"/>
      <c r="V9" s="54"/>
      <c r="W9" s="54"/>
      <c r="X9" s="54"/>
      <c r="Y9" s="57"/>
      <c r="Z9" s="53"/>
      <c r="AA9" s="54"/>
      <c r="AB9" s="54"/>
      <c r="AC9" s="54"/>
      <c r="AD9" s="55"/>
      <c r="AE9" s="56"/>
      <c r="AF9" s="54"/>
      <c r="AG9" s="54"/>
      <c r="AH9" s="54"/>
      <c r="AI9" s="57"/>
      <c r="AJ9" s="56"/>
      <c r="AK9" s="54"/>
      <c r="AL9" s="54"/>
      <c r="AM9" s="54"/>
      <c r="AN9" s="57"/>
      <c r="AO9" s="163"/>
      <c r="AP9" s="164"/>
      <c r="AQ9" s="165"/>
    </row>
    <row r="10" spans="1:43" ht="17.25" thickBot="1">
      <c r="A10" s="1" t="s">
        <v>9</v>
      </c>
      <c r="B10" s="18" t="s">
        <v>155</v>
      </c>
      <c r="C10" s="18" t="s">
        <v>118</v>
      </c>
      <c r="D10" s="37">
        <f t="shared" si="1"/>
        <v>26</v>
      </c>
      <c r="E10" s="37">
        <f t="shared" si="2"/>
        <v>7</v>
      </c>
      <c r="F10" s="53"/>
      <c r="G10" s="54"/>
      <c r="H10" s="54"/>
      <c r="I10" s="54"/>
      <c r="J10" s="55"/>
      <c r="K10" s="56">
        <v>16</v>
      </c>
      <c r="L10" s="54">
        <v>10</v>
      </c>
      <c r="M10" s="54">
        <v>0</v>
      </c>
      <c r="N10" s="54" t="s">
        <v>252</v>
      </c>
      <c r="O10" s="57">
        <v>7</v>
      </c>
      <c r="P10" s="53"/>
      <c r="Q10" s="54"/>
      <c r="R10" s="54"/>
      <c r="S10" s="54"/>
      <c r="T10" s="55"/>
      <c r="U10" s="56"/>
      <c r="V10" s="54"/>
      <c r="W10" s="54"/>
      <c r="X10" s="54"/>
      <c r="Y10" s="57"/>
      <c r="Z10" s="53"/>
      <c r="AA10" s="54"/>
      <c r="AB10" s="54"/>
      <c r="AC10" s="54"/>
      <c r="AD10" s="55"/>
      <c r="AE10" s="56"/>
      <c r="AF10" s="54"/>
      <c r="AG10" s="54"/>
      <c r="AH10" s="349"/>
      <c r="AI10" s="350"/>
      <c r="AJ10" s="351"/>
      <c r="AK10" s="349"/>
      <c r="AL10" s="349"/>
      <c r="AM10" s="349"/>
      <c r="AN10" s="350"/>
      <c r="AO10" s="352">
        <v>1</v>
      </c>
      <c r="AP10" s="353"/>
      <c r="AQ10" s="354" t="s">
        <v>148</v>
      </c>
    </row>
    <row r="11" spans="1:43" ht="17.25" thickBot="1">
      <c r="A11" s="1" t="s">
        <v>10</v>
      </c>
      <c r="B11" s="18" t="s">
        <v>323</v>
      </c>
      <c r="C11" s="18" t="s">
        <v>322</v>
      </c>
      <c r="D11" s="37">
        <f t="shared" si="1"/>
        <v>0</v>
      </c>
      <c r="E11" s="37">
        <f t="shared" si="2"/>
        <v>2</v>
      </c>
      <c r="F11" s="58"/>
      <c r="G11" s="59"/>
      <c r="H11" s="59"/>
      <c r="I11" s="59"/>
      <c r="J11" s="60"/>
      <c r="K11" s="61">
        <v>0</v>
      </c>
      <c r="L11" s="59">
        <v>0</v>
      </c>
      <c r="M11" s="59">
        <v>0</v>
      </c>
      <c r="N11" s="59" t="s">
        <v>65</v>
      </c>
      <c r="O11" s="62">
        <v>2</v>
      </c>
      <c r="P11" s="58"/>
      <c r="Q11" s="59"/>
      <c r="R11" s="59"/>
      <c r="S11" s="59"/>
      <c r="T11" s="60"/>
      <c r="U11" s="61"/>
      <c r="V11" s="59"/>
      <c r="W11" s="59"/>
      <c r="X11" s="59"/>
      <c r="Y11" s="62"/>
      <c r="Z11" s="58"/>
      <c r="AA11" s="59"/>
      <c r="AB11" s="59"/>
      <c r="AC11" s="59"/>
      <c r="AD11" s="60"/>
      <c r="AE11" s="61"/>
      <c r="AF11" s="59"/>
      <c r="AG11" s="59"/>
      <c r="AH11" s="64"/>
      <c r="AI11" s="65"/>
      <c r="AJ11" s="63"/>
      <c r="AK11" s="64"/>
      <c r="AL11" s="64"/>
      <c r="AM11" s="64"/>
      <c r="AN11" s="65"/>
      <c r="AO11" s="355">
        <v>2</v>
      </c>
      <c r="AP11" s="168"/>
      <c r="AQ11" s="354" t="s">
        <v>148</v>
      </c>
    </row>
    <row r="12" spans="1:43" ht="13.5" thickBot="1">
      <c r="A12" s="1" t="s">
        <v>11</v>
      </c>
      <c r="B12" s="18" t="s">
        <v>156</v>
      </c>
      <c r="C12" s="18" t="s">
        <v>61</v>
      </c>
      <c r="D12" s="37">
        <f t="shared" si="1"/>
        <v>14</v>
      </c>
      <c r="E12" s="37">
        <f t="shared" si="2"/>
        <v>4</v>
      </c>
      <c r="F12" s="58"/>
      <c r="G12" s="59"/>
      <c r="H12" s="59"/>
      <c r="I12" s="59"/>
      <c r="J12" s="62"/>
      <c r="K12" s="58">
        <v>10</v>
      </c>
      <c r="L12" s="59">
        <v>4</v>
      </c>
      <c r="M12" s="59">
        <v>0</v>
      </c>
      <c r="N12" s="59" t="s">
        <v>65</v>
      </c>
      <c r="O12" s="60">
        <v>4</v>
      </c>
      <c r="P12" s="61"/>
      <c r="Q12" s="59"/>
      <c r="R12" s="59"/>
      <c r="S12" s="59"/>
      <c r="T12" s="60"/>
      <c r="U12" s="61"/>
      <c r="V12" s="59"/>
      <c r="W12" s="59"/>
      <c r="X12" s="59"/>
      <c r="Y12" s="62"/>
      <c r="Z12" s="58"/>
      <c r="AA12" s="59"/>
      <c r="AB12" s="59"/>
      <c r="AC12" s="59"/>
      <c r="AD12" s="60"/>
      <c r="AE12" s="61"/>
      <c r="AF12" s="59"/>
      <c r="AG12" s="59"/>
      <c r="AH12" s="64"/>
      <c r="AI12" s="65"/>
      <c r="AJ12" s="63"/>
      <c r="AK12" s="64"/>
      <c r="AL12" s="64"/>
      <c r="AM12" s="64"/>
      <c r="AN12" s="65"/>
      <c r="AO12" s="355">
        <v>1</v>
      </c>
      <c r="AP12" s="168"/>
      <c r="AQ12" s="169"/>
    </row>
    <row r="13" spans="1:43" ht="13.5" thickBot="1">
      <c r="A13" s="1" t="s">
        <v>12</v>
      </c>
      <c r="B13" s="18" t="s">
        <v>157</v>
      </c>
      <c r="C13" s="18" t="s">
        <v>62</v>
      </c>
      <c r="D13" s="37">
        <f t="shared" si="1"/>
        <v>6</v>
      </c>
      <c r="E13" s="37">
        <f t="shared" si="2"/>
        <v>2</v>
      </c>
      <c r="F13" s="58"/>
      <c r="G13" s="59"/>
      <c r="H13" s="59"/>
      <c r="I13" s="59"/>
      <c r="J13" s="60"/>
      <c r="K13" s="61"/>
      <c r="L13" s="59"/>
      <c r="M13" s="59"/>
      <c r="N13" s="59"/>
      <c r="O13" s="62"/>
      <c r="P13" s="58"/>
      <c r="Q13" s="59"/>
      <c r="R13" s="59"/>
      <c r="S13" s="59"/>
      <c r="T13" s="60"/>
      <c r="U13" s="61">
        <v>0</v>
      </c>
      <c r="V13" s="59">
        <v>0</v>
      </c>
      <c r="W13" s="59">
        <v>6</v>
      </c>
      <c r="X13" s="59" t="s">
        <v>252</v>
      </c>
      <c r="Y13" s="62">
        <v>2</v>
      </c>
      <c r="Z13" s="58"/>
      <c r="AA13" s="59"/>
      <c r="AB13" s="59"/>
      <c r="AC13" s="59"/>
      <c r="AD13" s="60"/>
      <c r="AE13" s="61"/>
      <c r="AF13" s="59"/>
      <c r="AG13" s="59"/>
      <c r="AH13" s="64"/>
      <c r="AI13" s="65"/>
      <c r="AJ13" s="63"/>
      <c r="AK13" s="64"/>
      <c r="AL13" s="64"/>
      <c r="AM13" s="64"/>
      <c r="AN13" s="65"/>
      <c r="AO13" s="356">
        <v>1</v>
      </c>
      <c r="AP13" s="357"/>
      <c r="AQ13" s="358"/>
    </row>
    <row r="14" spans="1:43" ht="13.5" thickBot="1">
      <c r="A14" s="1" t="s">
        <v>13</v>
      </c>
      <c r="B14" s="18" t="s">
        <v>158</v>
      </c>
      <c r="C14" s="18" t="s">
        <v>63</v>
      </c>
      <c r="D14" s="37">
        <f t="shared" si="1"/>
        <v>14</v>
      </c>
      <c r="E14" s="37">
        <f t="shared" si="2"/>
        <v>4</v>
      </c>
      <c r="F14" s="63">
        <v>8</v>
      </c>
      <c r="G14" s="64">
        <v>0</v>
      </c>
      <c r="H14" s="64">
        <v>6</v>
      </c>
      <c r="I14" s="64" t="s">
        <v>252</v>
      </c>
      <c r="J14" s="65">
        <v>4</v>
      </c>
      <c r="K14" s="63"/>
      <c r="L14" s="64"/>
      <c r="M14" s="64"/>
      <c r="N14" s="64"/>
      <c r="O14" s="65"/>
      <c r="P14" s="58"/>
      <c r="Q14" s="59"/>
      <c r="R14" s="59"/>
      <c r="S14" s="59"/>
      <c r="T14" s="60"/>
      <c r="U14" s="61"/>
      <c r="V14" s="59"/>
      <c r="W14" s="59"/>
      <c r="X14" s="59"/>
      <c r="Y14" s="62"/>
      <c r="Z14" s="58"/>
      <c r="AA14" s="59"/>
      <c r="AB14" s="59"/>
      <c r="AC14" s="59"/>
      <c r="AD14" s="60"/>
      <c r="AE14" s="61"/>
      <c r="AF14" s="59"/>
      <c r="AG14" s="59"/>
      <c r="AH14" s="64"/>
      <c r="AI14" s="65"/>
      <c r="AJ14" s="63"/>
      <c r="AK14" s="64"/>
      <c r="AL14" s="64"/>
      <c r="AM14" s="64"/>
      <c r="AN14" s="65"/>
      <c r="AO14" s="359"/>
      <c r="AP14" s="168"/>
      <c r="AQ14" s="169"/>
    </row>
    <row r="15" spans="1:43" ht="13.5" thickBot="1">
      <c r="A15" s="1" t="s">
        <v>14</v>
      </c>
      <c r="B15" s="18" t="s">
        <v>159</v>
      </c>
      <c r="C15" s="18" t="s">
        <v>122</v>
      </c>
      <c r="D15" s="37">
        <f t="shared" si="1"/>
        <v>14</v>
      </c>
      <c r="E15" s="37">
        <f t="shared" si="2"/>
        <v>4</v>
      </c>
      <c r="F15" s="58">
        <v>8</v>
      </c>
      <c r="G15" s="59">
        <v>6</v>
      </c>
      <c r="H15" s="59">
        <v>0</v>
      </c>
      <c r="I15" s="59" t="s">
        <v>65</v>
      </c>
      <c r="J15" s="60">
        <v>4</v>
      </c>
      <c r="K15" s="63"/>
      <c r="L15" s="64"/>
      <c r="M15" s="64"/>
      <c r="N15" s="64"/>
      <c r="O15" s="65"/>
      <c r="P15" s="58"/>
      <c r="Q15" s="59"/>
      <c r="R15" s="59"/>
      <c r="S15" s="59"/>
      <c r="T15" s="60"/>
      <c r="U15" s="61"/>
      <c r="V15" s="59"/>
      <c r="W15" s="59"/>
      <c r="X15" s="66"/>
      <c r="Y15" s="62"/>
      <c r="Z15" s="58"/>
      <c r="AA15" s="59"/>
      <c r="AB15" s="59"/>
      <c r="AC15" s="59"/>
      <c r="AD15" s="67"/>
      <c r="AE15" s="61"/>
      <c r="AF15" s="59"/>
      <c r="AG15" s="59"/>
      <c r="AH15" s="64"/>
      <c r="AI15" s="65"/>
      <c r="AJ15" s="63"/>
      <c r="AK15" s="64"/>
      <c r="AL15" s="64"/>
      <c r="AM15" s="64"/>
      <c r="AN15" s="65"/>
      <c r="AO15" s="359"/>
      <c r="AP15" s="168"/>
      <c r="AQ15" s="169"/>
    </row>
    <row r="16" spans="1:43" ht="13.5" thickBot="1">
      <c r="A16" s="1" t="s">
        <v>21</v>
      </c>
      <c r="B16" s="18" t="s">
        <v>160</v>
      </c>
      <c r="C16" s="18" t="s">
        <v>120</v>
      </c>
      <c r="D16" s="37">
        <f t="shared" si="1"/>
        <v>14</v>
      </c>
      <c r="E16" s="37">
        <f t="shared" si="2"/>
        <v>3</v>
      </c>
      <c r="F16" s="58"/>
      <c r="G16" s="59"/>
      <c r="H16" s="59"/>
      <c r="I16" s="59"/>
      <c r="J16" s="60"/>
      <c r="K16" s="63">
        <v>8</v>
      </c>
      <c r="L16" s="64">
        <v>6</v>
      </c>
      <c r="M16" s="64">
        <v>0</v>
      </c>
      <c r="N16" s="64" t="s">
        <v>252</v>
      </c>
      <c r="O16" s="65">
        <v>3</v>
      </c>
      <c r="P16" s="58"/>
      <c r="Q16" s="59"/>
      <c r="R16" s="59"/>
      <c r="S16" s="59"/>
      <c r="T16" s="60"/>
      <c r="U16" s="61"/>
      <c r="V16" s="59"/>
      <c r="W16" s="59"/>
      <c r="X16" s="59"/>
      <c r="Y16" s="62"/>
      <c r="Z16" s="58"/>
      <c r="AA16" s="59"/>
      <c r="AB16" s="59"/>
      <c r="AC16" s="59"/>
      <c r="AD16" s="67"/>
      <c r="AE16" s="61"/>
      <c r="AF16" s="59"/>
      <c r="AG16" s="59"/>
      <c r="AH16" s="64"/>
      <c r="AI16" s="65"/>
      <c r="AJ16" s="63"/>
      <c r="AK16" s="64"/>
      <c r="AL16" s="64"/>
      <c r="AM16" s="64"/>
      <c r="AN16" s="65"/>
      <c r="AO16" s="355">
        <v>7</v>
      </c>
      <c r="AP16" s="168"/>
      <c r="AQ16" s="169"/>
    </row>
    <row r="17" spans="1:43" ht="17.25" thickBot="1">
      <c r="A17" s="1" t="s">
        <v>22</v>
      </c>
      <c r="B17" s="18" t="s">
        <v>161</v>
      </c>
      <c r="C17" s="18" t="s">
        <v>121</v>
      </c>
      <c r="D17" s="37">
        <f t="shared" si="1"/>
        <v>16</v>
      </c>
      <c r="E17" s="37">
        <f t="shared" si="2"/>
        <v>5</v>
      </c>
      <c r="F17" s="58"/>
      <c r="G17" s="59"/>
      <c r="H17" s="59"/>
      <c r="I17" s="59"/>
      <c r="J17" s="60"/>
      <c r="K17" s="63"/>
      <c r="L17" s="64"/>
      <c r="M17" s="64"/>
      <c r="N17" s="64"/>
      <c r="O17" s="65"/>
      <c r="P17" s="58">
        <v>8</v>
      </c>
      <c r="Q17" s="59">
        <v>8</v>
      </c>
      <c r="R17" s="59">
        <v>0</v>
      </c>
      <c r="S17" s="59" t="s">
        <v>252</v>
      </c>
      <c r="T17" s="60">
        <v>5</v>
      </c>
      <c r="U17" s="61"/>
      <c r="V17" s="59"/>
      <c r="W17" s="59"/>
      <c r="X17" s="59"/>
      <c r="Y17" s="62"/>
      <c r="Z17" s="58"/>
      <c r="AA17" s="59"/>
      <c r="AB17" s="59"/>
      <c r="AC17" s="59"/>
      <c r="AD17" s="67"/>
      <c r="AE17" s="61"/>
      <c r="AF17" s="59"/>
      <c r="AG17" s="59"/>
      <c r="AH17" s="64"/>
      <c r="AI17" s="65"/>
      <c r="AJ17" s="63"/>
      <c r="AK17" s="64"/>
      <c r="AL17" s="64"/>
      <c r="AM17" s="64"/>
      <c r="AN17" s="65"/>
      <c r="AO17" s="355">
        <v>8</v>
      </c>
      <c r="AP17" s="168"/>
      <c r="AQ17" s="354" t="s">
        <v>148</v>
      </c>
    </row>
    <row r="18" spans="1:43" ht="17.25" thickBot="1">
      <c r="A18" s="1" t="s">
        <v>24</v>
      </c>
      <c r="B18" s="18" t="s">
        <v>321</v>
      </c>
      <c r="C18" s="18" t="s">
        <v>320</v>
      </c>
      <c r="D18" s="37">
        <f t="shared" si="1"/>
        <v>0</v>
      </c>
      <c r="E18" s="37">
        <f t="shared" si="2"/>
        <v>2</v>
      </c>
      <c r="F18" s="58"/>
      <c r="G18" s="59"/>
      <c r="H18" s="59"/>
      <c r="I18" s="59"/>
      <c r="J18" s="60"/>
      <c r="K18" s="61"/>
      <c r="L18" s="59"/>
      <c r="M18" s="59"/>
      <c r="N18" s="59"/>
      <c r="O18" s="62"/>
      <c r="P18" s="58">
        <v>0</v>
      </c>
      <c r="Q18" s="59">
        <v>0</v>
      </c>
      <c r="R18" s="59">
        <v>0</v>
      </c>
      <c r="S18" s="59" t="s">
        <v>65</v>
      </c>
      <c r="T18" s="60">
        <v>2</v>
      </c>
      <c r="U18" s="61"/>
      <c r="V18" s="59"/>
      <c r="W18" s="59"/>
      <c r="X18" s="59"/>
      <c r="Y18" s="62"/>
      <c r="Z18" s="58"/>
      <c r="AA18" s="59"/>
      <c r="AB18" s="59"/>
      <c r="AC18" s="59"/>
      <c r="AD18" s="67"/>
      <c r="AE18" s="61"/>
      <c r="AF18" s="59"/>
      <c r="AG18" s="59"/>
      <c r="AH18" s="64"/>
      <c r="AI18" s="65"/>
      <c r="AJ18" s="63"/>
      <c r="AK18" s="64"/>
      <c r="AL18" s="64"/>
      <c r="AM18" s="64"/>
      <c r="AN18" s="65"/>
      <c r="AO18" s="355">
        <v>9</v>
      </c>
      <c r="AP18" s="168">
        <v>2</v>
      </c>
      <c r="AQ18" s="354" t="s">
        <v>148</v>
      </c>
    </row>
    <row r="19" spans="1:43" ht="13.5" thickBot="1">
      <c r="A19" s="1" t="s">
        <v>25</v>
      </c>
      <c r="B19" s="18" t="s">
        <v>162</v>
      </c>
      <c r="C19" s="18" t="s">
        <v>123</v>
      </c>
      <c r="D19" s="37">
        <f t="shared" si="1"/>
        <v>8</v>
      </c>
      <c r="E19" s="37">
        <f t="shared" si="2"/>
        <v>3</v>
      </c>
      <c r="F19" s="58"/>
      <c r="G19" s="59"/>
      <c r="H19" s="59"/>
      <c r="I19" s="59"/>
      <c r="J19" s="60"/>
      <c r="K19" s="61"/>
      <c r="L19" s="59"/>
      <c r="M19" s="59"/>
      <c r="N19" s="59"/>
      <c r="O19" s="62"/>
      <c r="P19" s="68">
        <v>8</v>
      </c>
      <c r="Q19" s="64">
        <v>0</v>
      </c>
      <c r="R19" s="64">
        <v>0</v>
      </c>
      <c r="S19" s="64" t="s">
        <v>252</v>
      </c>
      <c r="T19" s="69">
        <v>3</v>
      </c>
      <c r="U19" s="63"/>
      <c r="V19" s="64"/>
      <c r="W19" s="64"/>
      <c r="X19" s="64"/>
      <c r="Y19" s="65"/>
      <c r="Z19" s="68"/>
      <c r="AA19" s="64"/>
      <c r="AB19" s="64"/>
      <c r="AC19" s="64"/>
      <c r="AD19" s="69"/>
      <c r="AE19" s="61"/>
      <c r="AF19" s="59"/>
      <c r="AG19" s="59"/>
      <c r="AH19" s="64"/>
      <c r="AI19" s="65"/>
      <c r="AJ19" s="63"/>
      <c r="AK19" s="64"/>
      <c r="AL19" s="64"/>
      <c r="AM19" s="64"/>
      <c r="AN19" s="65"/>
      <c r="AO19" s="356">
        <v>2</v>
      </c>
      <c r="AP19" s="357"/>
      <c r="AQ19" s="358"/>
    </row>
    <row r="20" spans="1:43" ht="13.5" thickBot="1">
      <c r="A20" s="1" t="s">
        <v>26</v>
      </c>
      <c r="B20" s="18" t="s">
        <v>163</v>
      </c>
      <c r="C20" s="18" t="s">
        <v>124</v>
      </c>
      <c r="D20" s="37">
        <f t="shared" si="1"/>
        <v>10</v>
      </c>
      <c r="E20" s="37">
        <f t="shared" si="2"/>
        <v>3</v>
      </c>
      <c r="F20" s="70"/>
      <c r="G20" s="71"/>
      <c r="H20" s="71"/>
      <c r="I20" s="71"/>
      <c r="J20" s="72"/>
      <c r="K20" s="73"/>
      <c r="L20" s="71"/>
      <c r="M20" s="71"/>
      <c r="N20" s="71"/>
      <c r="O20" s="74"/>
      <c r="P20" s="75"/>
      <c r="Q20" s="76"/>
      <c r="R20" s="76"/>
      <c r="S20" s="76"/>
      <c r="T20" s="77"/>
      <c r="U20" s="78">
        <v>6</v>
      </c>
      <c r="V20" s="76">
        <v>0</v>
      </c>
      <c r="W20" s="76">
        <v>4</v>
      </c>
      <c r="X20" s="76" t="s">
        <v>65</v>
      </c>
      <c r="Y20" s="79">
        <v>3</v>
      </c>
      <c r="Z20" s="75"/>
      <c r="AA20" s="76"/>
      <c r="AB20" s="76"/>
      <c r="AC20" s="76"/>
      <c r="AD20" s="77"/>
      <c r="AE20" s="73"/>
      <c r="AF20" s="71"/>
      <c r="AG20" s="71"/>
      <c r="AH20" s="71"/>
      <c r="AI20" s="74"/>
      <c r="AJ20" s="73"/>
      <c r="AK20" s="71"/>
      <c r="AL20" s="71"/>
      <c r="AM20" s="71"/>
      <c r="AN20" s="74"/>
      <c r="AO20" s="170">
        <v>11</v>
      </c>
      <c r="AP20" s="166"/>
      <c r="AQ20" s="167"/>
    </row>
    <row r="21" spans="1:43" ht="13.5" thickBot="1">
      <c r="A21" s="1" t="s">
        <v>27</v>
      </c>
      <c r="B21" s="18" t="s">
        <v>164</v>
      </c>
      <c r="C21" s="18" t="s">
        <v>64</v>
      </c>
      <c r="D21" s="37">
        <f t="shared" si="1"/>
        <v>12</v>
      </c>
      <c r="E21" s="37">
        <f t="shared" si="2"/>
        <v>3</v>
      </c>
      <c r="F21" s="70">
        <v>12</v>
      </c>
      <c r="G21" s="71">
        <v>0</v>
      </c>
      <c r="H21" s="71">
        <v>0</v>
      </c>
      <c r="I21" s="71" t="s">
        <v>252</v>
      </c>
      <c r="J21" s="72">
        <v>3</v>
      </c>
      <c r="K21" s="73"/>
      <c r="L21" s="71"/>
      <c r="M21" s="71"/>
      <c r="N21" s="71"/>
      <c r="O21" s="74"/>
      <c r="P21" s="75"/>
      <c r="Q21" s="76"/>
      <c r="R21" s="76"/>
      <c r="S21" s="76"/>
      <c r="T21" s="77"/>
      <c r="U21" s="78"/>
      <c r="V21" s="76"/>
      <c r="W21" s="76"/>
      <c r="X21" s="76"/>
      <c r="Y21" s="79"/>
      <c r="Z21" s="75"/>
      <c r="AA21" s="76"/>
      <c r="AB21" s="76"/>
      <c r="AC21" s="76"/>
      <c r="AD21" s="77"/>
      <c r="AE21" s="73"/>
      <c r="AF21" s="71"/>
      <c r="AG21" s="71"/>
      <c r="AH21" s="71"/>
      <c r="AI21" s="74"/>
      <c r="AJ21" s="73"/>
      <c r="AK21" s="71"/>
      <c r="AL21" s="71"/>
      <c r="AM21" s="71"/>
      <c r="AN21" s="74"/>
      <c r="AO21" s="170"/>
      <c r="AP21" s="166"/>
      <c r="AQ21" s="167"/>
    </row>
    <row r="22" spans="1:43" ht="13.5" thickBot="1">
      <c r="A22" s="447" t="s">
        <v>23</v>
      </c>
      <c r="B22" s="449"/>
      <c r="C22" s="449"/>
      <c r="D22" s="38">
        <f aca="true" t="shared" si="3" ref="D22:AN22">SUM(D23:D30)</f>
        <v>72</v>
      </c>
      <c r="E22" s="31">
        <f t="shared" si="3"/>
        <v>17</v>
      </c>
      <c r="F22" s="80">
        <f t="shared" si="3"/>
        <v>0</v>
      </c>
      <c r="G22" s="81">
        <f t="shared" si="3"/>
        <v>0</v>
      </c>
      <c r="H22" s="81">
        <f t="shared" si="3"/>
        <v>0</v>
      </c>
      <c r="I22" s="81">
        <f t="shared" si="3"/>
        <v>0</v>
      </c>
      <c r="J22" s="82">
        <f t="shared" si="3"/>
        <v>0</v>
      </c>
      <c r="K22" s="52">
        <f t="shared" si="3"/>
        <v>0</v>
      </c>
      <c r="L22" s="81">
        <f t="shared" si="3"/>
        <v>0</v>
      </c>
      <c r="M22" s="81">
        <f t="shared" si="3"/>
        <v>0</v>
      </c>
      <c r="N22" s="81">
        <f t="shared" si="3"/>
        <v>0</v>
      </c>
      <c r="O22" s="83">
        <f t="shared" si="3"/>
        <v>0</v>
      </c>
      <c r="P22" s="80">
        <f t="shared" si="3"/>
        <v>8</v>
      </c>
      <c r="Q22" s="81">
        <f t="shared" si="3"/>
        <v>0</v>
      </c>
      <c r="R22" s="81">
        <f t="shared" si="3"/>
        <v>0</v>
      </c>
      <c r="S22" s="81">
        <f t="shared" si="3"/>
        <v>0</v>
      </c>
      <c r="T22" s="82">
        <f t="shared" si="3"/>
        <v>2</v>
      </c>
      <c r="U22" s="52">
        <f t="shared" si="3"/>
        <v>16</v>
      </c>
      <c r="V22" s="81">
        <f t="shared" si="3"/>
        <v>0</v>
      </c>
      <c r="W22" s="81">
        <f t="shared" si="3"/>
        <v>0</v>
      </c>
      <c r="X22" s="81">
        <f t="shared" si="3"/>
        <v>0</v>
      </c>
      <c r="Y22" s="83">
        <f t="shared" si="3"/>
        <v>4</v>
      </c>
      <c r="Z22" s="80">
        <f t="shared" si="3"/>
        <v>18</v>
      </c>
      <c r="AA22" s="81">
        <f t="shared" si="3"/>
        <v>4</v>
      </c>
      <c r="AB22" s="81">
        <f t="shared" si="3"/>
        <v>6</v>
      </c>
      <c r="AC22" s="81">
        <f t="shared" si="3"/>
        <v>0</v>
      </c>
      <c r="AD22" s="82">
        <f t="shared" si="3"/>
        <v>6</v>
      </c>
      <c r="AE22" s="52">
        <f t="shared" si="3"/>
        <v>16</v>
      </c>
      <c r="AF22" s="81">
        <f t="shared" si="3"/>
        <v>0</v>
      </c>
      <c r="AG22" s="81">
        <f t="shared" si="3"/>
        <v>4</v>
      </c>
      <c r="AH22" s="81">
        <f t="shared" si="3"/>
        <v>0</v>
      </c>
      <c r="AI22" s="83">
        <f t="shared" si="3"/>
        <v>5</v>
      </c>
      <c r="AJ22" s="52">
        <f t="shared" si="3"/>
        <v>0</v>
      </c>
      <c r="AK22" s="81">
        <f t="shared" si="3"/>
        <v>0</v>
      </c>
      <c r="AL22" s="81">
        <f t="shared" si="3"/>
        <v>0</v>
      </c>
      <c r="AM22" s="81">
        <f t="shared" si="3"/>
        <v>0</v>
      </c>
      <c r="AN22" s="83">
        <f t="shared" si="3"/>
        <v>0</v>
      </c>
      <c r="AO22" s="171"/>
      <c r="AP22" s="172"/>
      <c r="AQ22" s="173"/>
    </row>
    <row r="23" spans="1:43" ht="13.5" thickBot="1">
      <c r="A23" s="8" t="s">
        <v>29</v>
      </c>
      <c r="B23" s="18" t="s">
        <v>303</v>
      </c>
      <c r="C23" s="18" t="s">
        <v>125</v>
      </c>
      <c r="D23" s="37">
        <f aca="true" t="shared" si="4" ref="D23:D30">SUM(F23:AN23)-E23</f>
        <v>8</v>
      </c>
      <c r="E23" s="37">
        <f aca="true" t="shared" si="5" ref="E23:E30">J23+O23+T23+Y23+AD23+AI23+AN23</f>
        <v>2</v>
      </c>
      <c r="F23" s="84"/>
      <c r="G23" s="85"/>
      <c r="H23" s="85"/>
      <c r="I23" s="85"/>
      <c r="J23" s="86"/>
      <c r="K23" s="87"/>
      <c r="L23" s="85"/>
      <c r="M23" s="85"/>
      <c r="N23" s="85"/>
      <c r="O23" s="88"/>
      <c r="P23" s="84">
        <v>8</v>
      </c>
      <c r="Q23" s="85">
        <v>0</v>
      </c>
      <c r="R23" s="85">
        <v>0</v>
      </c>
      <c r="S23" s="85" t="s">
        <v>65</v>
      </c>
      <c r="T23" s="86">
        <v>2</v>
      </c>
      <c r="U23" s="87"/>
      <c r="V23" s="85"/>
      <c r="W23" s="85"/>
      <c r="X23" s="85"/>
      <c r="Y23" s="89"/>
      <c r="Z23" s="84"/>
      <c r="AA23" s="85"/>
      <c r="AB23" s="85"/>
      <c r="AC23" s="85"/>
      <c r="AD23" s="86"/>
      <c r="AE23" s="87"/>
      <c r="AF23" s="85"/>
      <c r="AG23" s="85"/>
      <c r="AH23" s="85"/>
      <c r="AI23" s="89"/>
      <c r="AJ23" s="87"/>
      <c r="AK23" s="85"/>
      <c r="AL23" s="85"/>
      <c r="AM23" s="85"/>
      <c r="AN23" s="89"/>
      <c r="AO23" s="174"/>
      <c r="AP23" s="175"/>
      <c r="AQ23" s="176"/>
    </row>
    <row r="24" spans="1:43" ht="13.5" thickBot="1">
      <c r="A24" s="8" t="s">
        <v>30</v>
      </c>
      <c r="B24" s="18" t="s">
        <v>1</v>
      </c>
      <c r="C24" s="18" t="s">
        <v>0</v>
      </c>
      <c r="D24" s="37">
        <f t="shared" si="4"/>
        <v>8</v>
      </c>
      <c r="E24" s="37">
        <f t="shared" si="5"/>
        <v>2</v>
      </c>
      <c r="F24" s="84"/>
      <c r="G24" s="85"/>
      <c r="H24" s="85"/>
      <c r="I24" s="85"/>
      <c r="J24" s="86"/>
      <c r="K24" s="87"/>
      <c r="L24" s="85"/>
      <c r="M24" s="85"/>
      <c r="N24" s="86"/>
      <c r="O24" s="89"/>
      <c r="P24" s="84"/>
      <c r="Q24" s="85"/>
      <c r="R24" s="85"/>
      <c r="S24" s="85"/>
      <c r="T24" s="86"/>
      <c r="U24" s="87">
        <v>8</v>
      </c>
      <c r="V24" s="85">
        <v>0</v>
      </c>
      <c r="W24" s="85">
        <v>0</v>
      </c>
      <c r="X24" s="85" t="s">
        <v>65</v>
      </c>
      <c r="Y24" s="89">
        <v>2</v>
      </c>
      <c r="Z24" s="84"/>
      <c r="AA24" s="85"/>
      <c r="AB24" s="85"/>
      <c r="AC24" s="85"/>
      <c r="AD24" s="86"/>
      <c r="AE24" s="87"/>
      <c r="AF24" s="85"/>
      <c r="AG24" s="85"/>
      <c r="AH24" s="85"/>
      <c r="AI24" s="89"/>
      <c r="AJ24" s="87"/>
      <c r="AK24" s="85"/>
      <c r="AL24" s="85"/>
      <c r="AM24" s="85"/>
      <c r="AN24" s="89"/>
      <c r="AO24" s="174"/>
      <c r="AP24" s="175"/>
      <c r="AQ24" s="176"/>
    </row>
    <row r="25" spans="1:43" ht="13.5" thickBot="1">
      <c r="A25" s="8" t="s">
        <v>31</v>
      </c>
      <c r="B25" s="18" t="s">
        <v>165</v>
      </c>
      <c r="C25" s="18" t="s">
        <v>127</v>
      </c>
      <c r="D25" s="37">
        <f t="shared" si="4"/>
        <v>8</v>
      </c>
      <c r="E25" s="37">
        <f t="shared" si="5"/>
        <v>2</v>
      </c>
      <c r="F25" s="91"/>
      <c r="G25" s="92"/>
      <c r="H25" s="92"/>
      <c r="I25" s="92"/>
      <c r="J25" s="93"/>
      <c r="K25" s="94"/>
      <c r="L25" s="92"/>
      <c r="M25" s="92"/>
      <c r="N25" s="93"/>
      <c r="O25" s="95"/>
      <c r="P25" s="91"/>
      <c r="Q25" s="92"/>
      <c r="R25" s="92"/>
      <c r="S25" s="92"/>
      <c r="T25" s="93"/>
      <c r="U25" s="94">
        <v>8</v>
      </c>
      <c r="V25" s="92">
        <v>0</v>
      </c>
      <c r="W25" s="92">
        <v>0</v>
      </c>
      <c r="X25" s="92" t="s">
        <v>252</v>
      </c>
      <c r="Y25" s="95">
        <v>2</v>
      </c>
      <c r="Z25" s="91"/>
      <c r="AA25" s="92"/>
      <c r="AB25" s="92"/>
      <c r="AC25" s="92"/>
      <c r="AD25" s="93"/>
      <c r="AE25" s="94"/>
      <c r="AF25" s="92"/>
      <c r="AG25" s="92"/>
      <c r="AH25" s="92"/>
      <c r="AI25" s="95"/>
      <c r="AJ25" s="94"/>
      <c r="AK25" s="92"/>
      <c r="AL25" s="92"/>
      <c r="AM25" s="92"/>
      <c r="AN25" s="95"/>
      <c r="AO25" s="177"/>
      <c r="AP25" s="178"/>
      <c r="AQ25" s="179"/>
    </row>
    <row r="26" spans="1:43" ht="13.5" thickBot="1">
      <c r="A26" s="8" t="s">
        <v>32</v>
      </c>
      <c r="B26" s="18" t="s">
        <v>213</v>
      </c>
      <c r="C26" s="18" t="s">
        <v>126</v>
      </c>
      <c r="D26" s="37">
        <f t="shared" si="4"/>
        <v>10</v>
      </c>
      <c r="E26" s="37">
        <f t="shared" si="5"/>
        <v>2</v>
      </c>
      <c r="F26" s="91"/>
      <c r="G26" s="92"/>
      <c r="H26" s="92"/>
      <c r="I26" s="92"/>
      <c r="J26" s="93"/>
      <c r="K26" s="94"/>
      <c r="L26" s="92"/>
      <c r="M26" s="92"/>
      <c r="N26" s="93"/>
      <c r="O26" s="89"/>
      <c r="P26" s="91"/>
      <c r="Q26" s="92"/>
      <c r="R26" s="92"/>
      <c r="S26" s="92"/>
      <c r="T26" s="93"/>
      <c r="U26" s="94"/>
      <c r="V26" s="92"/>
      <c r="W26" s="92"/>
      <c r="X26" s="92"/>
      <c r="Y26" s="95"/>
      <c r="Z26" s="96">
        <v>10</v>
      </c>
      <c r="AA26" s="97">
        <v>0</v>
      </c>
      <c r="AB26" s="97">
        <v>0</v>
      </c>
      <c r="AC26" s="97" t="s">
        <v>65</v>
      </c>
      <c r="AD26" s="98">
        <v>2</v>
      </c>
      <c r="AE26" s="94"/>
      <c r="AF26" s="92"/>
      <c r="AG26" s="92"/>
      <c r="AH26" s="92"/>
      <c r="AI26" s="95"/>
      <c r="AJ26" s="94"/>
      <c r="AK26" s="92"/>
      <c r="AL26" s="92"/>
      <c r="AM26" s="92"/>
      <c r="AN26" s="95"/>
      <c r="AO26" s="177">
        <v>21</v>
      </c>
      <c r="AP26" s="178"/>
      <c r="AQ26" s="179"/>
    </row>
    <row r="27" spans="1:43" ht="23.25" thickBot="1">
      <c r="A27" s="8" t="s">
        <v>33</v>
      </c>
      <c r="B27" s="18" t="s">
        <v>304</v>
      </c>
      <c r="C27" s="18" t="s">
        <v>66</v>
      </c>
      <c r="D27" s="37">
        <f t="shared" si="4"/>
        <v>12</v>
      </c>
      <c r="E27" s="37">
        <f t="shared" si="5"/>
        <v>3</v>
      </c>
      <c r="F27" s="91"/>
      <c r="G27" s="92"/>
      <c r="H27" s="92"/>
      <c r="I27" s="92"/>
      <c r="J27" s="93"/>
      <c r="K27" s="94"/>
      <c r="L27" s="92"/>
      <c r="M27" s="92"/>
      <c r="N27" s="92"/>
      <c r="O27" s="89"/>
      <c r="P27" s="91"/>
      <c r="Q27" s="92"/>
      <c r="R27" s="92"/>
      <c r="S27" s="92"/>
      <c r="T27" s="93"/>
      <c r="U27" s="94"/>
      <c r="V27" s="92"/>
      <c r="W27" s="92"/>
      <c r="X27" s="92"/>
      <c r="Y27" s="95"/>
      <c r="Z27" s="91"/>
      <c r="AA27" s="92"/>
      <c r="AB27" s="92"/>
      <c r="AC27" s="92"/>
      <c r="AD27" s="93"/>
      <c r="AE27" s="96">
        <v>8</v>
      </c>
      <c r="AF27" s="97">
        <v>0</v>
      </c>
      <c r="AG27" s="97">
        <v>4</v>
      </c>
      <c r="AH27" s="97" t="s">
        <v>65</v>
      </c>
      <c r="AI27" s="98">
        <v>3</v>
      </c>
      <c r="AJ27" s="94"/>
      <c r="AK27" s="92"/>
      <c r="AL27" s="92"/>
      <c r="AM27" s="92"/>
      <c r="AN27" s="95"/>
      <c r="AO27" s="177">
        <v>21</v>
      </c>
      <c r="AP27" s="178"/>
      <c r="AQ27" s="179"/>
    </row>
    <row r="28" spans="1:43" ht="13.5" thickBot="1">
      <c r="A28" s="8" t="s">
        <v>34</v>
      </c>
      <c r="B28" s="18" t="s">
        <v>166</v>
      </c>
      <c r="C28" s="18" t="s">
        <v>67</v>
      </c>
      <c r="D28" s="37">
        <f t="shared" si="4"/>
        <v>10</v>
      </c>
      <c r="E28" s="37">
        <f t="shared" si="5"/>
        <v>2</v>
      </c>
      <c r="F28" s="91"/>
      <c r="G28" s="92"/>
      <c r="H28" s="92"/>
      <c r="I28" s="92"/>
      <c r="J28" s="93"/>
      <c r="K28" s="94"/>
      <c r="L28" s="92"/>
      <c r="M28" s="92"/>
      <c r="N28" s="92"/>
      <c r="O28" s="95"/>
      <c r="P28" s="91"/>
      <c r="Q28" s="92"/>
      <c r="R28" s="92"/>
      <c r="S28" s="92"/>
      <c r="T28" s="93"/>
      <c r="U28" s="94"/>
      <c r="V28" s="92"/>
      <c r="W28" s="92"/>
      <c r="X28" s="92"/>
      <c r="Y28" s="95"/>
      <c r="Z28" s="99">
        <v>4</v>
      </c>
      <c r="AA28" s="97">
        <v>0</v>
      </c>
      <c r="AB28" s="99">
        <v>6</v>
      </c>
      <c r="AC28" s="97" t="s">
        <v>252</v>
      </c>
      <c r="AD28" s="98">
        <v>2</v>
      </c>
      <c r="AE28" s="94"/>
      <c r="AF28" s="92"/>
      <c r="AG28" s="92"/>
      <c r="AH28" s="92"/>
      <c r="AI28" s="95"/>
      <c r="AJ28" s="94"/>
      <c r="AK28" s="92"/>
      <c r="AL28" s="92"/>
      <c r="AM28" s="92"/>
      <c r="AN28" s="95"/>
      <c r="AO28" s="177">
        <v>46</v>
      </c>
      <c r="AP28" s="178"/>
      <c r="AQ28" s="179"/>
    </row>
    <row r="29" spans="1:43" ht="23.25" thickBot="1">
      <c r="A29" s="8" t="s">
        <v>35</v>
      </c>
      <c r="B29" s="18" t="s">
        <v>167</v>
      </c>
      <c r="C29" s="18" t="s">
        <v>145</v>
      </c>
      <c r="D29" s="37">
        <f t="shared" si="4"/>
        <v>8</v>
      </c>
      <c r="E29" s="37">
        <f t="shared" si="5"/>
        <v>2</v>
      </c>
      <c r="F29" s="91"/>
      <c r="G29" s="92"/>
      <c r="H29" s="92"/>
      <c r="I29" s="92"/>
      <c r="J29" s="93"/>
      <c r="K29" s="94"/>
      <c r="L29" s="92"/>
      <c r="M29" s="92"/>
      <c r="N29" s="92"/>
      <c r="O29" s="95"/>
      <c r="P29" s="91"/>
      <c r="Q29" s="92"/>
      <c r="R29" s="92"/>
      <c r="S29" s="92"/>
      <c r="T29" s="93"/>
      <c r="U29" s="94"/>
      <c r="V29" s="92"/>
      <c r="W29" s="92"/>
      <c r="X29" s="92"/>
      <c r="Y29" s="95"/>
      <c r="Z29" s="91"/>
      <c r="AA29" s="92"/>
      <c r="AB29" s="92"/>
      <c r="AC29" s="92"/>
      <c r="AD29" s="93"/>
      <c r="AE29" s="96">
        <v>8</v>
      </c>
      <c r="AF29" s="100">
        <v>0</v>
      </c>
      <c r="AG29" s="99">
        <v>0</v>
      </c>
      <c r="AH29" s="99" t="s">
        <v>252</v>
      </c>
      <c r="AI29" s="101">
        <v>2</v>
      </c>
      <c r="AJ29" s="94"/>
      <c r="AK29" s="92"/>
      <c r="AL29" s="92"/>
      <c r="AM29" s="92"/>
      <c r="AN29" s="95"/>
      <c r="AO29" s="177"/>
      <c r="AP29" s="178"/>
      <c r="AQ29" s="179"/>
    </row>
    <row r="30" spans="1:43" ht="13.5" thickBot="1">
      <c r="A30" s="8" t="s">
        <v>36</v>
      </c>
      <c r="B30" s="18" t="s">
        <v>168</v>
      </c>
      <c r="C30" s="18" t="s">
        <v>117</v>
      </c>
      <c r="D30" s="37">
        <f t="shared" si="4"/>
        <v>8</v>
      </c>
      <c r="E30" s="37">
        <f t="shared" si="5"/>
        <v>2</v>
      </c>
      <c r="F30" s="91"/>
      <c r="G30" s="92"/>
      <c r="H30" s="92"/>
      <c r="I30" s="92"/>
      <c r="J30" s="93"/>
      <c r="K30" s="94"/>
      <c r="L30" s="92"/>
      <c r="M30" s="92"/>
      <c r="N30" s="92"/>
      <c r="O30" s="95"/>
      <c r="P30" s="91"/>
      <c r="Q30" s="92"/>
      <c r="R30" s="92"/>
      <c r="S30" s="92"/>
      <c r="T30" s="93"/>
      <c r="U30" s="94"/>
      <c r="V30" s="92"/>
      <c r="W30" s="92"/>
      <c r="X30" s="92"/>
      <c r="Y30" s="95"/>
      <c r="Z30" s="96">
        <v>4</v>
      </c>
      <c r="AA30" s="99">
        <v>4</v>
      </c>
      <c r="AB30" s="99">
        <v>0</v>
      </c>
      <c r="AC30" s="99" t="s">
        <v>252</v>
      </c>
      <c r="AD30" s="102">
        <v>2</v>
      </c>
      <c r="AE30" s="94"/>
      <c r="AF30" s="92"/>
      <c r="AG30" s="92"/>
      <c r="AH30" s="92"/>
      <c r="AI30" s="95"/>
      <c r="AJ30" s="94"/>
      <c r="AK30" s="92"/>
      <c r="AL30" s="92"/>
      <c r="AM30" s="92"/>
      <c r="AN30" s="95"/>
      <c r="AO30" s="180"/>
      <c r="AP30" s="181"/>
      <c r="AQ30" s="182"/>
    </row>
    <row r="31" spans="1:43" ht="13.5" thickBot="1">
      <c r="A31" s="447" t="s">
        <v>28</v>
      </c>
      <c r="B31" s="449"/>
      <c r="C31" s="449"/>
      <c r="D31" s="31">
        <f aca="true" t="shared" si="6" ref="D31:AN31">SUM(D32:D54)</f>
        <v>303</v>
      </c>
      <c r="E31" s="39">
        <f t="shared" si="6"/>
        <v>73</v>
      </c>
      <c r="F31" s="80">
        <f t="shared" si="6"/>
        <v>32</v>
      </c>
      <c r="G31" s="81">
        <f t="shared" si="6"/>
        <v>10</v>
      </c>
      <c r="H31" s="81">
        <f t="shared" si="6"/>
        <v>4</v>
      </c>
      <c r="I31" s="81">
        <f t="shared" si="6"/>
        <v>0</v>
      </c>
      <c r="J31" s="82">
        <f t="shared" si="6"/>
        <v>12</v>
      </c>
      <c r="K31" s="52">
        <f t="shared" si="6"/>
        <v>24</v>
      </c>
      <c r="L31" s="81">
        <f t="shared" si="6"/>
        <v>14</v>
      </c>
      <c r="M31" s="81">
        <f t="shared" si="6"/>
        <v>20</v>
      </c>
      <c r="N31" s="81">
        <f t="shared" si="6"/>
        <v>0</v>
      </c>
      <c r="O31" s="83">
        <f t="shared" si="6"/>
        <v>17</v>
      </c>
      <c r="P31" s="80">
        <f t="shared" si="6"/>
        <v>38</v>
      </c>
      <c r="Q31" s="81">
        <f t="shared" si="6"/>
        <v>26</v>
      </c>
      <c r="R31" s="81">
        <f t="shared" si="6"/>
        <v>8</v>
      </c>
      <c r="S31" s="81">
        <f t="shared" si="6"/>
        <v>0</v>
      </c>
      <c r="T31" s="82">
        <f t="shared" si="6"/>
        <v>18</v>
      </c>
      <c r="U31" s="52">
        <f t="shared" si="6"/>
        <v>18</v>
      </c>
      <c r="V31" s="81">
        <f t="shared" si="6"/>
        <v>4</v>
      </c>
      <c r="W31" s="81">
        <f t="shared" si="6"/>
        <v>10</v>
      </c>
      <c r="X31" s="81">
        <f t="shared" si="6"/>
        <v>0</v>
      </c>
      <c r="Y31" s="83">
        <f t="shared" si="6"/>
        <v>9</v>
      </c>
      <c r="Z31" s="80">
        <f t="shared" si="6"/>
        <v>20</v>
      </c>
      <c r="AA31" s="81">
        <f t="shared" si="6"/>
        <v>4</v>
      </c>
      <c r="AB31" s="81">
        <f t="shared" si="6"/>
        <v>8</v>
      </c>
      <c r="AC31" s="81">
        <f t="shared" si="6"/>
        <v>0</v>
      </c>
      <c r="AD31" s="82">
        <f t="shared" si="6"/>
        <v>9</v>
      </c>
      <c r="AE31" s="52">
        <f t="shared" si="6"/>
        <v>10</v>
      </c>
      <c r="AF31" s="81">
        <f t="shared" si="6"/>
        <v>0</v>
      </c>
      <c r="AG31" s="81">
        <f t="shared" si="6"/>
        <v>0</v>
      </c>
      <c r="AH31" s="81">
        <f t="shared" si="6"/>
        <v>0</v>
      </c>
      <c r="AI31" s="83">
        <f t="shared" si="6"/>
        <v>3</v>
      </c>
      <c r="AJ31" s="52">
        <f t="shared" si="6"/>
        <v>18</v>
      </c>
      <c r="AK31" s="81">
        <f t="shared" si="6"/>
        <v>0</v>
      </c>
      <c r="AL31" s="81">
        <f t="shared" si="6"/>
        <v>0</v>
      </c>
      <c r="AM31" s="81">
        <f t="shared" si="6"/>
        <v>0</v>
      </c>
      <c r="AN31" s="83">
        <f t="shared" si="6"/>
        <v>5</v>
      </c>
      <c r="AO31" s="171"/>
      <c r="AP31" s="172"/>
      <c r="AQ31" s="173"/>
    </row>
    <row r="32" spans="1:43" ht="13.5" thickBot="1">
      <c r="A32" s="8" t="s">
        <v>37</v>
      </c>
      <c r="B32" s="18" t="s">
        <v>169</v>
      </c>
      <c r="C32" s="18" t="s">
        <v>128</v>
      </c>
      <c r="D32" s="37">
        <f aca="true" t="shared" si="7" ref="D32:D54">SUM(F32:AN32)-E32</f>
        <v>14</v>
      </c>
      <c r="E32" s="37">
        <f aca="true" t="shared" si="8" ref="E32:E54">J32+O32+T32+Y32+AD32+AI32+AN32</f>
        <v>3</v>
      </c>
      <c r="F32" s="99">
        <v>14</v>
      </c>
      <c r="G32" s="97">
        <v>0</v>
      </c>
      <c r="H32" s="97">
        <v>0</v>
      </c>
      <c r="I32" s="97" t="s">
        <v>65</v>
      </c>
      <c r="J32" s="103">
        <v>3</v>
      </c>
      <c r="K32" s="87"/>
      <c r="L32" s="85"/>
      <c r="M32" s="85"/>
      <c r="N32" s="85"/>
      <c r="O32" s="89"/>
      <c r="P32" s="104"/>
      <c r="Q32" s="105"/>
      <c r="R32" s="105"/>
      <c r="S32" s="105"/>
      <c r="T32" s="106"/>
      <c r="U32" s="107"/>
      <c r="V32" s="105"/>
      <c r="W32" s="105"/>
      <c r="X32" s="105"/>
      <c r="Y32" s="108"/>
      <c r="Z32" s="104"/>
      <c r="AA32" s="105"/>
      <c r="AB32" s="105"/>
      <c r="AC32" s="105"/>
      <c r="AD32" s="106"/>
      <c r="AE32" s="87"/>
      <c r="AF32" s="85"/>
      <c r="AG32" s="85"/>
      <c r="AH32" s="85"/>
      <c r="AI32" s="89"/>
      <c r="AJ32" s="87"/>
      <c r="AK32" s="85"/>
      <c r="AL32" s="85"/>
      <c r="AM32" s="85"/>
      <c r="AN32" s="86"/>
      <c r="AO32" s="183"/>
      <c r="AP32" s="184"/>
      <c r="AQ32" s="185"/>
    </row>
    <row r="33" spans="1:43" ht="13.5" thickBot="1">
      <c r="A33" s="8" t="s">
        <v>38</v>
      </c>
      <c r="B33" s="18" t="s">
        <v>170</v>
      </c>
      <c r="C33" s="18" t="s">
        <v>129</v>
      </c>
      <c r="D33" s="37">
        <f t="shared" si="7"/>
        <v>8</v>
      </c>
      <c r="E33" s="37">
        <f t="shared" si="8"/>
        <v>3</v>
      </c>
      <c r="F33" s="84"/>
      <c r="G33" s="85"/>
      <c r="H33" s="85"/>
      <c r="I33" s="85"/>
      <c r="J33" s="86"/>
      <c r="K33" s="109">
        <v>0</v>
      </c>
      <c r="L33" s="110">
        <v>8</v>
      </c>
      <c r="M33" s="110">
        <v>0</v>
      </c>
      <c r="N33" s="110" t="s">
        <v>65</v>
      </c>
      <c r="O33" s="111">
        <v>3</v>
      </c>
      <c r="P33" s="104"/>
      <c r="Q33" s="105"/>
      <c r="R33" s="105"/>
      <c r="S33" s="105"/>
      <c r="T33" s="106"/>
      <c r="U33" s="107"/>
      <c r="V33" s="105"/>
      <c r="W33" s="105"/>
      <c r="X33" s="105"/>
      <c r="Y33" s="108"/>
      <c r="Z33" s="104"/>
      <c r="AA33" s="105"/>
      <c r="AB33" s="105"/>
      <c r="AC33" s="105"/>
      <c r="AD33" s="106"/>
      <c r="AE33" s="87"/>
      <c r="AF33" s="85"/>
      <c r="AG33" s="85"/>
      <c r="AH33" s="85"/>
      <c r="AI33" s="89"/>
      <c r="AJ33" s="87"/>
      <c r="AK33" s="85"/>
      <c r="AL33" s="85"/>
      <c r="AM33" s="85"/>
      <c r="AN33" s="86"/>
      <c r="AO33" s="186">
        <v>34</v>
      </c>
      <c r="AP33" s="187"/>
      <c r="AQ33" s="188"/>
    </row>
    <row r="34" spans="1:43" ht="13.5" thickBot="1">
      <c r="A34" s="8" t="s">
        <v>39</v>
      </c>
      <c r="B34" s="18" t="s">
        <v>171</v>
      </c>
      <c r="C34" s="18" t="s">
        <v>68</v>
      </c>
      <c r="D34" s="37">
        <f t="shared" si="7"/>
        <v>8</v>
      </c>
      <c r="E34" s="37">
        <f t="shared" si="8"/>
        <v>2</v>
      </c>
      <c r="F34" s="91"/>
      <c r="G34" s="92"/>
      <c r="H34" s="92"/>
      <c r="I34" s="92"/>
      <c r="J34" s="93"/>
      <c r="K34" s="112">
        <v>0</v>
      </c>
      <c r="L34" s="113">
        <v>0</v>
      </c>
      <c r="M34" s="113">
        <v>8</v>
      </c>
      <c r="N34" s="113" t="s">
        <v>252</v>
      </c>
      <c r="O34" s="114">
        <v>2</v>
      </c>
      <c r="P34" s="115"/>
      <c r="Q34" s="116"/>
      <c r="R34" s="116"/>
      <c r="S34" s="116"/>
      <c r="T34" s="117"/>
      <c r="U34" s="115"/>
      <c r="V34" s="116"/>
      <c r="W34" s="116"/>
      <c r="X34" s="116"/>
      <c r="Y34" s="118"/>
      <c r="Z34" s="119"/>
      <c r="AA34" s="116"/>
      <c r="AB34" s="116"/>
      <c r="AC34" s="116"/>
      <c r="AD34" s="117"/>
      <c r="AE34" s="94"/>
      <c r="AF34" s="92"/>
      <c r="AG34" s="92"/>
      <c r="AH34" s="92"/>
      <c r="AI34" s="95"/>
      <c r="AJ34" s="94"/>
      <c r="AK34" s="92"/>
      <c r="AL34" s="92"/>
      <c r="AM34" s="92"/>
      <c r="AN34" s="93"/>
      <c r="AO34" s="189">
        <v>34</v>
      </c>
      <c r="AP34" s="178"/>
      <c r="AQ34" s="179"/>
    </row>
    <row r="35" spans="1:43" ht="13.5" thickBot="1">
      <c r="A35" s="8" t="s">
        <v>40</v>
      </c>
      <c r="B35" s="18" t="s">
        <v>172</v>
      </c>
      <c r="C35" s="18" t="s">
        <v>215</v>
      </c>
      <c r="D35" s="37">
        <f t="shared" si="7"/>
        <v>14</v>
      </c>
      <c r="E35" s="37">
        <f t="shared" si="8"/>
        <v>4</v>
      </c>
      <c r="F35" s="99">
        <v>8</v>
      </c>
      <c r="G35" s="97">
        <v>6</v>
      </c>
      <c r="H35" s="97">
        <v>0</v>
      </c>
      <c r="I35" s="97" t="s">
        <v>65</v>
      </c>
      <c r="J35" s="103">
        <v>4</v>
      </c>
      <c r="K35" s="94"/>
      <c r="L35" s="92"/>
      <c r="M35" s="92"/>
      <c r="N35" s="92"/>
      <c r="O35" s="95"/>
      <c r="P35" s="119"/>
      <c r="Q35" s="116"/>
      <c r="R35" s="116"/>
      <c r="S35" s="116"/>
      <c r="T35" s="117"/>
      <c r="U35" s="115"/>
      <c r="V35" s="116"/>
      <c r="W35" s="116"/>
      <c r="X35" s="116"/>
      <c r="Y35" s="118"/>
      <c r="Z35" s="119"/>
      <c r="AA35" s="116"/>
      <c r="AB35" s="116"/>
      <c r="AC35" s="116"/>
      <c r="AD35" s="117"/>
      <c r="AE35" s="94"/>
      <c r="AF35" s="92"/>
      <c r="AG35" s="92"/>
      <c r="AH35" s="92"/>
      <c r="AI35" s="95"/>
      <c r="AJ35" s="94"/>
      <c r="AK35" s="92"/>
      <c r="AL35" s="92"/>
      <c r="AM35" s="92"/>
      <c r="AN35" s="93"/>
      <c r="AO35" s="189"/>
      <c r="AP35" s="178"/>
      <c r="AQ35" s="179"/>
    </row>
    <row r="36" spans="1:43" ht="13.5" thickBot="1">
      <c r="A36" s="8" t="s">
        <v>41</v>
      </c>
      <c r="B36" s="18" t="s">
        <v>173</v>
      </c>
      <c r="C36" s="18" t="s">
        <v>216</v>
      </c>
      <c r="D36" s="37">
        <f t="shared" si="7"/>
        <v>14</v>
      </c>
      <c r="E36" s="37">
        <f t="shared" si="8"/>
        <v>4</v>
      </c>
      <c r="F36" s="91"/>
      <c r="G36" s="92"/>
      <c r="H36" s="92"/>
      <c r="I36" s="92"/>
      <c r="J36" s="93"/>
      <c r="K36" s="96">
        <v>8</v>
      </c>
      <c r="L36" s="97">
        <v>6</v>
      </c>
      <c r="M36" s="97">
        <v>0</v>
      </c>
      <c r="N36" s="97" t="s">
        <v>252</v>
      </c>
      <c r="O36" s="98">
        <v>4</v>
      </c>
      <c r="P36" s="119"/>
      <c r="Q36" s="116"/>
      <c r="R36" s="116"/>
      <c r="S36" s="116"/>
      <c r="T36" s="117"/>
      <c r="U36" s="115"/>
      <c r="V36" s="116"/>
      <c r="W36" s="116"/>
      <c r="X36" s="116"/>
      <c r="Y36" s="118"/>
      <c r="Z36" s="119"/>
      <c r="AA36" s="116"/>
      <c r="AB36" s="116"/>
      <c r="AC36" s="116"/>
      <c r="AD36" s="117"/>
      <c r="AE36" s="94"/>
      <c r="AF36" s="92"/>
      <c r="AG36" s="92"/>
      <c r="AH36" s="92"/>
      <c r="AI36" s="95"/>
      <c r="AJ36" s="94"/>
      <c r="AK36" s="92"/>
      <c r="AL36" s="92"/>
      <c r="AM36" s="92"/>
      <c r="AN36" s="93"/>
      <c r="AO36" s="189">
        <v>37</v>
      </c>
      <c r="AP36" s="178"/>
      <c r="AQ36" s="179"/>
    </row>
    <row r="37" spans="1:43" ht="23.25" thickBot="1">
      <c r="A37" s="8" t="s">
        <v>42</v>
      </c>
      <c r="B37" s="18" t="s">
        <v>174</v>
      </c>
      <c r="C37" s="18" t="s">
        <v>143</v>
      </c>
      <c r="D37" s="37">
        <f t="shared" si="7"/>
        <v>16</v>
      </c>
      <c r="E37" s="37">
        <f t="shared" si="8"/>
        <v>4</v>
      </c>
      <c r="F37" s="330"/>
      <c r="G37" s="325"/>
      <c r="H37" s="325"/>
      <c r="I37" s="325"/>
      <c r="J37" s="331"/>
      <c r="K37" s="94"/>
      <c r="L37" s="92"/>
      <c r="M37" s="92"/>
      <c r="N37" s="92"/>
      <c r="O37" s="95"/>
      <c r="P37" s="120">
        <v>12</v>
      </c>
      <c r="Q37" s="121">
        <v>4</v>
      </c>
      <c r="R37" s="121">
        <v>0</v>
      </c>
      <c r="S37" s="121" t="s">
        <v>65</v>
      </c>
      <c r="T37" s="122">
        <v>4</v>
      </c>
      <c r="U37" s="115"/>
      <c r="V37" s="116"/>
      <c r="W37" s="116"/>
      <c r="X37" s="116"/>
      <c r="Y37" s="118"/>
      <c r="Z37" s="119"/>
      <c r="AA37" s="116"/>
      <c r="AB37" s="116"/>
      <c r="AC37" s="116"/>
      <c r="AD37" s="117"/>
      <c r="AE37" s="94"/>
      <c r="AF37" s="92"/>
      <c r="AG37" s="92"/>
      <c r="AH37" s="92"/>
      <c r="AI37" s="95"/>
      <c r="AJ37" s="94"/>
      <c r="AK37" s="92"/>
      <c r="AL37" s="92"/>
      <c r="AM37" s="92"/>
      <c r="AN37" s="93"/>
      <c r="AO37" s="189">
        <v>38</v>
      </c>
      <c r="AP37" s="178"/>
      <c r="AQ37" s="179"/>
    </row>
    <row r="38" spans="1:43" ht="14.25" thickBot="1" thickTop="1">
      <c r="A38" s="8"/>
      <c r="B38" s="332"/>
      <c r="C38" s="343" t="s">
        <v>254</v>
      </c>
      <c r="D38" s="344"/>
      <c r="E38" s="345"/>
      <c r="F38" s="346"/>
      <c r="G38" s="347"/>
      <c r="H38" s="347"/>
      <c r="I38" s="347"/>
      <c r="J38" s="348" t="s">
        <v>256</v>
      </c>
      <c r="K38" s="248"/>
      <c r="L38" s="235"/>
      <c r="M38" s="235"/>
      <c r="N38" s="235"/>
      <c r="O38" s="249"/>
      <c r="P38" s="250"/>
      <c r="Q38" s="251"/>
      <c r="R38" s="251"/>
      <c r="S38" s="251"/>
      <c r="T38" s="252"/>
      <c r="U38" s="253"/>
      <c r="V38" s="251"/>
      <c r="W38" s="251"/>
      <c r="X38" s="251"/>
      <c r="Y38" s="254"/>
      <c r="Z38" s="119"/>
      <c r="AA38" s="116"/>
      <c r="AB38" s="116"/>
      <c r="AC38" s="116"/>
      <c r="AD38" s="117"/>
      <c r="AE38" s="94"/>
      <c r="AF38" s="92"/>
      <c r="AG38" s="92"/>
      <c r="AH38" s="92"/>
      <c r="AI38" s="95"/>
      <c r="AJ38" s="94"/>
      <c r="AK38" s="92"/>
      <c r="AL38" s="92"/>
      <c r="AM38" s="92"/>
      <c r="AN38" s="93"/>
      <c r="AO38" s="189"/>
      <c r="AP38" s="178"/>
      <c r="AQ38" s="179"/>
    </row>
    <row r="39" spans="1:43" ht="14.25" thickBot="1" thickTop="1">
      <c r="A39" s="8"/>
      <c r="B39" s="333"/>
      <c r="C39" s="334" t="s">
        <v>240</v>
      </c>
      <c r="D39" s="37">
        <f>SUM(F39:AS39)-E39</f>
        <v>45</v>
      </c>
      <c r="E39" s="37">
        <f>J39+O39+T39+Y39+AD39+AI39+AN39+AS39</f>
        <v>2</v>
      </c>
      <c r="F39" s="330"/>
      <c r="G39" s="325"/>
      <c r="H39" s="325"/>
      <c r="I39" s="325"/>
      <c r="J39" s="331"/>
      <c r="K39" s="256"/>
      <c r="L39" s="255"/>
      <c r="M39" s="255"/>
      <c r="N39" s="255"/>
      <c r="O39" s="257"/>
      <c r="P39" s="259">
        <v>0</v>
      </c>
      <c r="Q39" s="258">
        <v>10</v>
      </c>
      <c r="R39" s="258">
        <v>0</v>
      </c>
      <c r="S39" s="258" t="s">
        <v>252</v>
      </c>
      <c r="T39" s="260">
        <v>2</v>
      </c>
      <c r="U39" s="259"/>
      <c r="V39" s="258"/>
      <c r="W39" s="258"/>
      <c r="X39" s="258"/>
      <c r="Y39" s="260"/>
      <c r="Z39" s="119"/>
      <c r="AA39" s="116"/>
      <c r="AB39" s="116"/>
      <c r="AC39" s="116"/>
      <c r="AD39" s="117"/>
      <c r="AE39" s="94"/>
      <c r="AF39" s="92"/>
      <c r="AG39" s="92"/>
      <c r="AH39" s="92"/>
      <c r="AI39" s="95"/>
      <c r="AJ39" s="94"/>
      <c r="AK39" s="92"/>
      <c r="AL39" s="92"/>
      <c r="AM39" s="92"/>
      <c r="AN39" s="93"/>
      <c r="AO39" s="190">
        <v>35</v>
      </c>
      <c r="AP39" s="178"/>
      <c r="AQ39" s="179"/>
    </row>
    <row r="40" spans="1:43" ht="13.5" thickBot="1">
      <c r="A40" s="8">
        <v>40</v>
      </c>
      <c r="B40" s="340" t="s">
        <v>244</v>
      </c>
      <c r="C40" s="335" t="s">
        <v>245</v>
      </c>
      <c r="D40" s="336" t="s">
        <v>248</v>
      </c>
      <c r="E40" s="336" t="s">
        <v>241</v>
      </c>
      <c r="F40" s="337"/>
      <c r="G40" s="338"/>
      <c r="H40" s="338"/>
      <c r="I40" s="338"/>
      <c r="J40" s="339"/>
      <c r="K40" s="262"/>
      <c r="L40" s="261"/>
      <c r="M40" s="261"/>
      <c r="N40" s="261"/>
      <c r="O40" s="263"/>
      <c r="P40" s="265" t="s">
        <v>242</v>
      </c>
      <c r="Q40" s="266" t="s">
        <v>248</v>
      </c>
      <c r="R40" s="266" t="s">
        <v>242</v>
      </c>
      <c r="S40" s="264" t="s">
        <v>243</v>
      </c>
      <c r="T40" s="267" t="s">
        <v>241</v>
      </c>
      <c r="U40" s="265"/>
      <c r="V40" s="266"/>
      <c r="W40" s="266"/>
      <c r="X40" s="264"/>
      <c r="Y40" s="267"/>
      <c r="Z40" s="119"/>
      <c r="AA40" s="116"/>
      <c r="AB40" s="116"/>
      <c r="AC40" s="116"/>
      <c r="AD40" s="117"/>
      <c r="AE40" s="94"/>
      <c r="AF40" s="92"/>
      <c r="AG40" s="92"/>
      <c r="AH40" s="92"/>
      <c r="AI40" s="95"/>
      <c r="AJ40" s="94"/>
      <c r="AK40" s="92"/>
      <c r="AL40" s="92"/>
      <c r="AM40" s="92"/>
      <c r="AN40" s="93"/>
      <c r="AO40" s="190">
        <v>35</v>
      </c>
      <c r="AP40" s="178"/>
      <c r="AQ40" s="179"/>
    </row>
    <row r="41" spans="1:43" ht="13.5" thickBot="1">
      <c r="A41" s="8"/>
      <c r="B41" s="341" t="s">
        <v>246</v>
      </c>
      <c r="C41" s="342" t="s">
        <v>247</v>
      </c>
      <c r="D41" s="336" t="s">
        <v>248</v>
      </c>
      <c r="E41" s="336" t="s">
        <v>241</v>
      </c>
      <c r="F41" s="337"/>
      <c r="G41" s="338"/>
      <c r="H41" s="338"/>
      <c r="I41" s="338"/>
      <c r="J41" s="339"/>
      <c r="K41" s="262"/>
      <c r="L41" s="261"/>
      <c r="M41" s="261"/>
      <c r="N41" s="261"/>
      <c r="O41" s="263"/>
      <c r="P41" s="265" t="s">
        <v>242</v>
      </c>
      <c r="Q41" s="266" t="s">
        <v>248</v>
      </c>
      <c r="R41" s="266" t="s">
        <v>242</v>
      </c>
      <c r="S41" s="264" t="s">
        <v>243</v>
      </c>
      <c r="T41" s="267" t="s">
        <v>241</v>
      </c>
      <c r="U41" s="265"/>
      <c r="V41" s="266"/>
      <c r="W41" s="266"/>
      <c r="X41" s="264"/>
      <c r="Y41" s="267"/>
      <c r="Z41" s="119"/>
      <c r="AA41" s="116"/>
      <c r="AB41" s="116"/>
      <c r="AC41" s="116"/>
      <c r="AD41" s="117"/>
      <c r="AE41" s="94"/>
      <c r="AF41" s="92"/>
      <c r="AG41" s="92"/>
      <c r="AH41" s="92"/>
      <c r="AI41" s="95"/>
      <c r="AJ41" s="94"/>
      <c r="AK41" s="92"/>
      <c r="AL41" s="92"/>
      <c r="AM41" s="92"/>
      <c r="AN41" s="93"/>
      <c r="AO41" s="190">
        <v>35</v>
      </c>
      <c r="AP41" s="178"/>
      <c r="AQ41" s="179"/>
    </row>
    <row r="42" spans="1:43" ht="14.25" thickBot="1" thickTop="1">
      <c r="A42" s="8" t="s">
        <v>43</v>
      </c>
      <c r="B42" s="18" t="s">
        <v>175</v>
      </c>
      <c r="C42" s="18" t="s">
        <v>130</v>
      </c>
      <c r="D42" s="37">
        <f t="shared" si="7"/>
        <v>18</v>
      </c>
      <c r="E42" s="37">
        <f t="shared" si="8"/>
        <v>5</v>
      </c>
      <c r="F42" s="313">
        <v>10</v>
      </c>
      <c r="G42" s="314">
        <v>4</v>
      </c>
      <c r="H42" s="314">
        <v>4</v>
      </c>
      <c r="I42" s="314" t="s">
        <v>252</v>
      </c>
      <c r="J42" s="315">
        <v>5</v>
      </c>
      <c r="K42" s="94"/>
      <c r="L42" s="92"/>
      <c r="M42" s="92"/>
      <c r="N42" s="92"/>
      <c r="O42" s="95"/>
      <c r="P42" s="119"/>
      <c r="Q42" s="116"/>
      <c r="R42" s="116"/>
      <c r="S42" s="116"/>
      <c r="T42" s="117"/>
      <c r="U42" s="115"/>
      <c r="V42" s="116"/>
      <c r="W42" s="116"/>
      <c r="X42" s="116"/>
      <c r="Y42" s="118"/>
      <c r="Z42" s="119"/>
      <c r="AA42" s="116"/>
      <c r="AB42" s="116"/>
      <c r="AC42" s="116"/>
      <c r="AD42" s="117"/>
      <c r="AE42" s="115"/>
      <c r="AF42" s="116"/>
      <c r="AG42" s="116"/>
      <c r="AH42" s="116"/>
      <c r="AI42" s="118"/>
      <c r="AJ42" s="115"/>
      <c r="AK42" s="116"/>
      <c r="AL42" s="116"/>
      <c r="AM42" s="116"/>
      <c r="AN42" s="117"/>
      <c r="AO42" s="360"/>
      <c r="AP42" s="361"/>
      <c r="AQ42" s="362"/>
    </row>
    <row r="43" spans="1:43" ht="13.5" thickBot="1">
      <c r="A43" s="8" t="s">
        <v>44</v>
      </c>
      <c r="B43" s="18" t="s">
        <v>176</v>
      </c>
      <c r="C43" s="18" t="s">
        <v>131</v>
      </c>
      <c r="D43" s="37">
        <f t="shared" si="7"/>
        <v>18</v>
      </c>
      <c r="E43" s="37">
        <f t="shared" si="8"/>
        <v>5</v>
      </c>
      <c r="F43" s="91"/>
      <c r="G43" s="92"/>
      <c r="H43" s="92"/>
      <c r="I43" s="92"/>
      <c r="J43" s="93"/>
      <c r="K43" s="96">
        <v>10</v>
      </c>
      <c r="L43" s="97">
        <v>0</v>
      </c>
      <c r="M43" s="97">
        <v>8</v>
      </c>
      <c r="N43" s="97" t="s">
        <v>65</v>
      </c>
      <c r="O43" s="98">
        <v>5</v>
      </c>
      <c r="P43" s="119"/>
      <c r="Q43" s="116"/>
      <c r="R43" s="116"/>
      <c r="S43" s="116"/>
      <c r="T43" s="117"/>
      <c r="U43" s="115"/>
      <c r="V43" s="116"/>
      <c r="W43" s="116"/>
      <c r="X43" s="116"/>
      <c r="Y43" s="118"/>
      <c r="Z43" s="119"/>
      <c r="AA43" s="116"/>
      <c r="AB43" s="116"/>
      <c r="AC43" s="116"/>
      <c r="AD43" s="117"/>
      <c r="AE43" s="115"/>
      <c r="AF43" s="116"/>
      <c r="AG43" s="116"/>
      <c r="AH43" s="116"/>
      <c r="AI43" s="118"/>
      <c r="AJ43" s="115"/>
      <c r="AK43" s="116"/>
      <c r="AL43" s="116"/>
      <c r="AM43" s="116"/>
      <c r="AN43" s="117"/>
      <c r="AO43" s="360">
        <v>41</v>
      </c>
      <c r="AP43" s="361"/>
      <c r="AQ43" s="362"/>
    </row>
    <row r="44" spans="1:43" ht="13.5" thickBot="1">
      <c r="A44" s="8" t="s">
        <v>45</v>
      </c>
      <c r="B44" s="18" t="s">
        <v>177</v>
      </c>
      <c r="C44" s="18" t="s">
        <v>132</v>
      </c>
      <c r="D44" s="37">
        <f t="shared" si="7"/>
        <v>18</v>
      </c>
      <c r="E44" s="37">
        <f t="shared" si="8"/>
        <v>4</v>
      </c>
      <c r="F44" s="91"/>
      <c r="G44" s="92"/>
      <c r="H44" s="92"/>
      <c r="I44" s="92"/>
      <c r="J44" s="93"/>
      <c r="K44" s="94"/>
      <c r="L44" s="92"/>
      <c r="M44" s="92"/>
      <c r="N44" s="92"/>
      <c r="O44" s="95"/>
      <c r="P44" s="120">
        <v>10</v>
      </c>
      <c r="Q44" s="121">
        <v>8</v>
      </c>
      <c r="R44" s="121">
        <v>0</v>
      </c>
      <c r="S44" s="121" t="s">
        <v>65</v>
      </c>
      <c r="T44" s="122">
        <v>4</v>
      </c>
      <c r="U44" s="115"/>
      <c r="V44" s="116"/>
      <c r="W44" s="116"/>
      <c r="X44" s="116"/>
      <c r="Y44" s="118"/>
      <c r="Z44" s="119"/>
      <c r="AA44" s="116"/>
      <c r="AB44" s="116"/>
      <c r="AC44" s="116"/>
      <c r="AD44" s="117"/>
      <c r="AE44" s="115"/>
      <c r="AF44" s="116"/>
      <c r="AG44" s="116"/>
      <c r="AH44" s="116"/>
      <c r="AI44" s="118"/>
      <c r="AJ44" s="115"/>
      <c r="AK44" s="116"/>
      <c r="AL44" s="116"/>
      <c r="AM44" s="116"/>
      <c r="AN44" s="117"/>
      <c r="AO44" s="360">
        <v>2</v>
      </c>
      <c r="AP44" s="361">
        <v>8</v>
      </c>
      <c r="AQ44" s="362"/>
    </row>
    <row r="45" spans="1:43" ht="13.5" thickBot="1">
      <c r="A45" s="8" t="s">
        <v>46</v>
      </c>
      <c r="B45" s="18" t="s">
        <v>178</v>
      </c>
      <c r="C45" s="18" t="s">
        <v>133</v>
      </c>
      <c r="D45" s="37">
        <f t="shared" si="7"/>
        <v>14</v>
      </c>
      <c r="E45" s="37">
        <f t="shared" si="8"/>
        <v>4</v>
      </c>
      <c r="F45" s="91"/>
      <c r="G45" s="92"/>
      <c r="H45" s="92"/>
      <c r="I45" s="92"/>
      <c r="J45" s="93"/>
      <c r="K45" s="94"/>
      <c r="L45" s="92"/>
      <c r="M45" s="92"/>
      <c r="N45" s="92"/>
      <c r="O45" s="95"/>
      <c r="P45" s="119"/>
      <c r="Q45" s="116"/>
      <c r="R45" s="116"/>
      <c r="S45" s="116"/>
      <c r="T45" s="117"/>
      <c r="U45" s="112">
        <v>8</v>
      </c>
      <c r="V45" s="121">
        <v>0</v>
      </c>
      <c r="W45" s="121">
        <v>6</v>
      </c>
      <c r="X45" s="121" t="s">
        <v>252</v>
      </c>
      <c r="Y45" s="123">
        <v>4</v>
      </c>
      <c r="Z45" s="119"/>
      <c r="AA45" s="116"/>
      <c r="AB45" s="116"/>
      <c r="AC45" s="116"/>
      <c r="AD45" s="117"/>
      <c r="AE45" s="115"/>
      <c r="AF45" s="116"/>
      <c r="AG45" s="116"/>
      <c r="AH45" s="116"/>
      <c r="AI45" s="118"/>
      <c r="AJ45" s="115"/>
      <c r="AK45" s="116"/>
      <c r="AL45" s="116"/>
      <c r="AM45" s="116"/>
      <c r="AN45" s="117"/>
      <c r="AO45" s="363">
        <v>43</v>
      </c>
      <c r="AP45" s="373" t="s">
        <v>212</v>
      </c>
      <c r="AQ45" s="362"/>
    </row>
    <row r="46" spans="1:43" ht="13.5" thickBot="1">
      <c r="A46" s="8" t="s">
        <v>47</v>
      </c>
      <c r="B46" s="18" t="s">
        <v>179</v>
      </c>
      <c r="C46" s="18" t="s">
        <v>69</v>
      </c>
      <c r="D46" s="37">
        <f t="shared" si="7"/>
        <v>14</v>
      </c>
      <c r="E46" s="37">
        <f t="shared" si="8"/>
        <v>4</v>
      </c>
      <c r="F46" s="91"/>
      <c r="G46" s="92"/>
      <c r="H46" s="92"/>
      <c r="I46" s="92"/>
      <c r="J46" s="93"/>
      <c r="K46" s="94"/>
      <c r="L46" s="92"/>
      <c r="M46" s="92"/>
      <c r="N46" s="92"/>
      <c r="O46" s="95"/>
      <c r="P46" s="119"/>
      <c r="Q46" s="116"/>
      <c r="R46" s="116"/>
      <c r="S46" s="116"/>
      <c r="T46" s="117"/>
      <c r="U46" s="115"/>
      <c r="V46" s="116"/>
      <c r="W46" s="116"/>
      <c r="X46" s="116"/>
      <c r="Y46" s="118"/>
      <c r="Z46" s="96">
        <v>10</v>
      </c>
      <c r="AA46" s="121">
        <v>0</v>
      </c>
      <c r="AB46" s="121">
        <v>4</v>
      </c>
      <c r="AC46" s="121" t="s">
        <v>65</v>
      </c>
      <c r="AD46" s="123">
        <v>4</v>
      </c>
      <c r="AE46" s="115"/>
      <c r="AF46" s="116"/>
      <c r="AG46" s="116"/>
      <c r="AH46" s="116"/>
      <c r="AI46" s="118"/>
      <c r="AJ46" s="115"/>
      <c r="AK46" s="116"/>
      <c r="AL46" s="116"/>
      <c r="AM46" s="116"/>
      <c r="AN46" s="117"/>
      <c r="AO46" s="363">
        <v>43</v>
      </c>
      <c r="AP46" s="361"/>
      <c r="AQ46" s="362"/>
    </row>
    <row r="47" spans="1:43" ht="13.5" thickBot="1">
      <c r="A47" s="8" t="s">
        <v>49</v>
      </c>
      <c r="B47" s="18" t="s">
        <v>180</v>
      </c>
      <c r="C47" s="18" t="s">
        <v>70</v>
      </c>
      <c r="D47" s="37">
        <f t="shared" si="7"/>
        <v>18</v>
      </c>
      <c r="E47" s="37">
        <f t="shared" si="8"/>
        <v>5</v>
      </c>
      <c r="F47" s="91"/>
      <c r="G47" s="92"/>
      <c r="H47" s="92"/>
      <c r="I47" s="92"/>
      <c r="J47" s="93"/>
      <c r="K47" s="94"/>
      <c r="L47" s="92"/>
      <c r="M47" s="92"/>
      <c r="N47" s="92"/>
      <c r="O47" s="95"/>
      <c r="P47" s="119"/>
      <c r="Q47" s="116"/>
      <c r="R47" s="116"/>
      <c r="S47" s="116"/>
      <c r="T47" s="117"/>
      <c r="U47" s="112">
        <v>10</v>
      </c>
      <c r="V47" s="121">
        <v>4</v>
      </c>
      <c r="W47" s="121">
        <v>4</v>
      </c>
      <c r="X47" s="121" t="s">
        <v>252</v>
      </c>
      <c r="Y47" s="122">
        <v>5</v>
      </c>
      <c r="Z47" s="115"/>
      <c r="AA47" s="116"/>
      <c r="AB47" s="116"/>
      <c r="AC47" s="116"/>
      <c r="AD47" s="117"/>
      <c r="AE47" s="115"/>
      <c r="AF47" s="116"/>
      <c r="AG47" s="116"/>
      <c r="AH47" s="116"/>
      <c r="AI47" s="118"/>
      <c r="AJ47" s="115"/>
      <c r="AK47" s="116"/>
      <c r="AL47" s="116"/>
      <c r="AM47" s="116"/>
      <c r="AN47" s="117"/>
      <c r="AO47" s="363">
        <v>2</v>
      </c>
      <c r="AP47" s="361"/>
      <c r="AQ47" s="362"/>
    </row>
    <row r="48" spans="1:43" ht="13.5" thickBot="1">
      <c r="A48" s="8" t="s">
        <v>50</v>
      </c>
      <c r="B48" s="18" t="s">
        <v>181</v>
      </c>
      <c r="C48" s="18" t="s">
        <v>218</v>
      </c>
      <c r="D48" s="37">
        <f t="shared" si="7"/>
        <v>18</v>
      </c>
      <c r="E48" s="37">
        <f t="shared" si="8"/>
        <v>5</v>
      </c>
      <c r="F48" s="91"/>
      <c r="G48" s="92"/>
      <c r="H48" s="92"/>
      <c r="I48" s="92"/>
      <c r="J48" s="93"/>
      <c r="K48" s="94"/>
      <c r="L48" s="92"/>
      <c r="M48" s="92"/>
      <c r="N48" s="92"/>
      <c r="O48" s="95"/>
      <c r="P48" s="119"/>
      <c r="Q48" s="116"/>
      <c r="R48" s="116"/>
      <c r="S48" s="116"/>
      <c r="T48" s="117"/>
      <c r="U48" s="115"/>
      <c r="V48" s="116"/>
      <c r="W48" s="116"/>
      <c r="X48" s="116"/>
      <c r="Y48" s="118"/>
      <c r="Z48" s="96">
        <v>10</v>
      </c>
      <c r="AA48" s="121">
        <v>4</v>
      </c>
      <c r="AB48" s="121">
        <v>4</v>
      </c>
      <c r="AC48" s="121" t="s">
        <v>65</v>
      </c>
      <c r="AD48" s="123">
        <v>5</v>
      </c>
      <c r="AE48" s="115"/>
      <c r="AF48" s="116"/>
      <c r="AG48" s="116"/>
      <c r="AH48" s="116"/>
      <c r="AI48" s="118"/>
      <c r="AJ48" s="115"/>
      <c r="AK48" s="116"/>
      <c r="AL48" s="116"/>
      <c r="AM48" s="116"/>
      <c r="AN48" s="117"/>
      <c r="AO48" s="363">
        <v>12</v>
      </c>
      <c r="AP48" s="361">
        <v>9</v>
      </c>
      <c r="AQ48" s="362"/>
    </row>
    <row r="49" spans="1:43" ht="13.5" thickBot="1">
      <c r="A49" s="8" t="s">
        <v>51</v>
      </c>
      <c r="B49" s="18" t="s">
        <v>182</v>
      </c>
      <c r="C49" s="18" t="s">
        <v>217</v>
      </c>
      <c r="D49" s="37">
        <f t="shared" si="7"/>
        <v>10</v>
      </c>
      <c r="E49" s="37">
        <f t="shared" si="8"/>
        <v>3</v>
      </c>
      <c r="F49" s="91"/>
      <c r="G49" s="92"/>
      <c r="H49" s="92"/>
      <c r="I49" s="92"/>
      <c r="J49" s="93"/>
      <c r="K49" s="94"/>
      <c r="L49" s="92"/>
      <c r="M49" s="92"/>
      <c r="N49" s="92"/>
      <c r="O49" s="95"/>
      <c r="P49" s="119"/>
      <c r="Q49" s="116"/>
      <c r="R49" s="116"/>
      <c r="S49" s="116"/>
      <c r="T49" s="117"/>
      <c r="U49" s="115"/>
      <c r="V49" s="116"/>
      <c r="W49" s="116"/>
      <c r="X49" s="116"/>
      <c r="Y49" s="118"/>
      <c r="Z49" s="119"/>
      <c r="AA49" s="116"/>
      <c r="AB49" s="116"/>
      <c r="AC49" s="116"/>
      <c r="AD49" s="117"/>
      <c r="AE49" s="112">
        <v>10</v>
      </c>
      <c r="AF49" s="121">
        <v>0</v>
      </c>
      <c r="AG49" s="121">
        <v>0</v>
      </c>
      <c r="AH49" s="121" t="s">
        <v>252</v>
      </c>
      <c r="AI49" s="123">
        <v>3</v>
      </c>
      <c r="AJ49" s="115"/>
      <c r="AK49" s="116"/>
      <c r="AL49" s="116"/>
      <c r="AM49" s="116"/>
      <c r="AN49" s="117"/>
      <c r="AO49" s="363">
        <v>47</v>
      </c>
      <c r="AP49" s="361"/>
      <c r="AQ49" s="362"/>
    </row>
    <row r="50" spans="1:43" ht="13.5" thickBot="1">
      <c r="A50" s="8" t="s">
        <v>52</v>
      </c>
      <c r="B50" s="18" t="s">
        <v>183</v>
      </c>
      <c r="C50" s="18" t="s">
        <v>134</v>
      </c>
      <c r="D50" s="37">
        <f t="shared" si="7"/>
        <v>10</v>
      </c>
      <c r="E50" s="37">
        <f t="shared" si="8"/>
        <v>3</v>
      </c>
      <c r="F50" s="91"/>
      <c r="G50" s="92"/>
      <c r="H50" s="92"/>
      <c r="I50" s="92"/>
      <c r="J50" s="93"/>
      <c r="K50" s="112">
        <v>6</v>
      </c>
      <c r="L50" s="121">
        <v>0</v>
      </c>
      <c r="M50" s="121">
        <v>4</v>
      </c>
      <c r="N50" s="121" t="s">
        <v>252</v>
      </c>
      <c r="O50" s="123">
        <v>3</v>
      </c>
      <c r="P50" s="119"/>
      <c r="Q50" s="116"/>
      <c r="R50" s="116"/>
      <c r="S50" s="116"/>
      <c r="T50" s="117"/>
      <c r="U50" s="115"/>
      <c r="V50" s="116"/>
      <c r="W50" s="116"/>
      <c r="X50" s="116"/>
      <c r="Y50" s="118"/>
      <c r="Z50" s="119"/>
      <c r="AA50" s="116"/>
      <c r="AB50" s="116"/>
      <c r="AC50" s="116"/>
      <c r="AD50" s="117"/>
      <c r="AE50" s="115"/>
      <c r="AF50" s="116"/>
      <c r="AG50" s="116"/>
      <c r="AH50" s="116"/>
      <c r="AI50" s="118"/>
      <c r="AJ50" s="115"/>
      <c r="AK50" s="116"/>
      <c r="AL50" s="116"/>
      <c r="AM50" s="116"/>
      <c r="AN50" s="117"/>
      <c r="AO50" s="363">
        <v>41</v>
      </c>
      <c r="AP50" s="361"/>
      <c r="AQ50" s="362"/>
    </row>
    <row r="51" spans="1:43" ht="13.5" thickBot="1">
      <c r="A51" s="8" t="s">
        <v>53</v>
      </c>
      <c r="B51" s="18" t="s">
        <v>184</v>
      </c>
      <c r="C51" s="18" t="s">
        <v>219</v>
      </c>
      <c r="D51" s="37">
        <f t="shared" si="7"/>
        <v>10</v>
      </c>
      <c r="E51" s="37">
        <f t="shared" si="8"/>
        <v>3</v>
      </c>
      <c r="F51" s="91"/>
      <c r="G51" s="92"/>
      <c r="H51" s="92"/>
      <c r="I51" s="92"/>
      <c r="J51" s="93"/>
      <c r="K51" s="94"/>
      <c r="L51" s="92"/>
      <c r="M51" s="92"/>
      <c r="N51" s="92"/>
      <c r="O51" s="95"/>
      <c r="P51" s="120">
        <v>6</v>
      </c>
      <c r="Q51" s="121">
        <v>0</v>
      </c>
      <c r="R51" s="121">
        <v>4</v>
      </c>
      <c r="S51" s="121" t="s">
        <v>252</v>
      </c>
      <c r="T51" s="122">
        <v>3</v>
      </c>
      <c r="U51" s="115"/>
      <c r="V51" s="116"/>
      <c r="W51" s="116"/>
      <c r="X51" s="116"/>
      <c r="Y51" s="118"/>
      <c r="Z51" s="119"/>
      <c r="AA51" s="116"/>
      <c r="AB51" s="116"/>
      <c r="AC51" s="116"/>
      <c r="AD51" s="117"/>
      <c r="AE51" s="115"/>
      <c r="AF51" s="116"/>
      <c r="AG51" s="116"/>
      <c r="AH51" s="116"/>
      <c r="AI51" s="118"/>
      <c r="AJ51" s="115"/>
      <c r="AK51" s="116"/>
      <c r="AL51" s="116"/>
      <c r="AM51" s="116"/>
      <c r="AN51" s="117"/>
      <c r="AO51" s="363">
        <v>42</v>
      </c>
      <c r="AP51" s="361"/>
      <c r="AQ51" s="362"/>
    </row>
    <row r="52" spans="1:43" ht="13.5" thickBot="1">
      <c r="A52" s="8" t="s">
        <v>54</v>
      </c>
      <c r="B52" s="18" t="s">
        <v>185</v>
      </c>
      <c r="C52" s="18" t="s">
        <v>220</v>
      </c>
      <c r="D52" s="37">
        <f t="shared" si="7"/>
        <v>18</v>
      </c>
      <c r="E52" s="37">
        <f t="shared" si="8"/>
        <v>5</v>
      </c>
      <c r="F52" s="91"/>
      <c r="G52" s="92"/>
      <c r="H52" s="92"/>
      <c r="I52" s="92"/>
      <c r="J52" s="93"/>
      <c r="K52" s="94"/>
      <c r="L52" s="92"/>
      <c r="M52" s="92"/>
      <c r="N52" s="92"/>
      <c r="O52" s="95"/>
      <c r="P52" s="112">
        <v>10</v>
      </c>
      <c r="Q52" s="121">
        <v>4</v>
      </c>
      <c r="R52" s="121">
        <v>4</v>
      </c>
      <c r="S52" s="121" t="s">
        <v>65</v>
      </c>
      <c r="T52" s="123">
        <v>5</v>
      </c>
      <c r="U52" s="115"/>
      <c r="V52" s="116"/>
      <c r="W52" s="116"/>
      <c r="X52" s="116"/>
      <c r="Y52" s="118"/>
      <c r="Z52" s="119"/>
      <c r="AA52" s="116"/>
      <c r="AB52" s="116"/>
      <c r="AC52" s="116"/>
      <c r="AD52" s="117"/>
      <c r="AE52" s="115"/>
      <c r="AF52" s="116"/>
      <c r="AG52" s="116"/>
      <c r="AH52" s="116"/>
      <c r="AI52" s="118"/>
      <c r="AJ52" s="115"/>
      <c r="AK52" s="116"/>
      <c r="AL52" s="116"/>
      <c r="AM52" s="116"/>
      <c r="AN52" s="117"/>
      <c r="AO52" s="360">
        <v>49</v>
      </c>
      <c r="AP52" s="361"/>
      <c r="AQ52" s="362"/>
    </row>
    <row r="53" spans="1:43" ht="13.5" thickBot="1">
      <c r="A53" s="8" t="s">
        <v>55</v>
      </c>
      <c r="B53" s="18" t="s">
        <v>186</v>
      </c>
      <c r="C53" s="18" t="s">
        <v>71</v>
      </c>
      <c r="D53" s="37">
        <f t="shared" si="7"/>
        <v>10</v>
      </c>
      <c r="E53" s="37">
        <f t="shared" si="8"/>
        <v>2</v>
      </c>
      <c r="F53" s="91"/>
      <c r="G53" s="92"/>
      <c r="H53" s="92"/>
      <c r="I53" s="92"/>
      <c r="J53" s="93"/>
      <c r="K53" s="94"/>
      <c r="L53" s="92"/>
      <c r="M53" s="92"/>
      <c r="N53" s="92"/>
      <c r="O53" s="95"/>
      <c r="P53" s="119"/>
      <c r="Q53" s="116"/>
      <c r="R53" s="116"/>
      <c r="S53" s="116"/>
      <c r="T53" s="117"/>
      <c r="U53" s="115"/>
      <c r="V53" s="116"/>
      <c r="W53" s="116"/>
      <c r="X53" s="116"/>
      <c r="Y53" s="118"/>
      <c r="Z53" s="119"/>
      <c r="AA53" s="116"/>
      <c r="AB53" s="116"/>
      <c r="AC53" s="116"/>
      <c r="AD53" s="117"/>
      <c r="AE53" s="115"/>
      <c r="AF53" s="116"/>
      <c r="AG53" s="116"/>
      <c r="AH53" s="116"/>
      <c r="AI53" s="118"/>
      <c r="AJ53" s="120">
        <v>10</v>
      </c>
      <c r="AK53" s="121">
        <v>0</v>
      </c>
      <c r="AL53" s="121">
        <v>0</v>
      </c>
      <c r="AM53" s="121" t="s">
        <v>252</v>
      </c>
      <c r="AN53" s="122">
        <v>2</v>
      </c>
      <c r="AO53" s="363">
        <v>22</v>
      </c>
      <c r="AP53" s="361"/>
      <c r="AQ53" s="362"/>
    </row>
    <row r="54" spans="1:43" ht="13.5" thickBot="1">
      <c r="A54" s="8" t="s">
        <v>56</v>
      </c>
      <c r="B54" s="18" t="s">
        <v>187</v>
      </c>
      <c r="C54" s="18" t="s">
        <v>221</v>
      </c>
      <c r="D54" s="37">
        <f t="shared" si="7"/>
        <v>8</v>
      </c>
      <c r="E54" s="37">
        <f t="shared" si="8"/>
        <v>3</v>
      </c>
      <c r="F54" s="91"/>
      <c r="G54" s="92"/>
      <c r="H54" s="92"/>
      <c r="I54" s="92"/>
      <c r="J54" s="93"/>
      <c r="K54" s="94"/>
      <c r="L54" s="92"/>
      <c r="M54" s="92"/>
      <c r="N54" s="92"/>
      <c r="O54" s="95"/>
      <c r="P54" s="119"/>
      <c r="Q54" s="116"/>
      <c r="R54" s="116"/>
      <c r="S54" s="116"/>
      <c r="T54" s="117"/>
      <c r="U54" s="115"/>
      <c r="V54" s="116"/>
      <c r="W54" s="116"/>
      <c r="X54" s="116"/>
      <c r="Y54" s="118"/>
      <c r="Z54" s="119"/>
      <c r="AA54" s="116"/>
      <c r="AB54" s="116"/>
      <c r="AC54" s="116"/>
      <c r="AD54" s="117"/>
      <c r="AE54" s="115"/>
      <c r="AF54" s="116"/>
      <c r="AG54" s="116"/>
      <c r="AH54" s="116"/>
      <c r="AI54" s="118"/>
      <c r="AJ54" s="112">
        <v>8</v>
      </c>
      <c r="AK54" s="121">
        <v>0</v>
      </c>
      <c r="AL54" s="121">
        <v>0</v>
      </c>
      <c r="AM54" s="121" t="s">
        <v>252</v>
      </c>
      <c r="AN54" s="122">
        <v>3</v>
      </c>
      <c r="AO54" s="364" t="s">
        <v>214</v>
      </c>
      <c r="AP54" s="365"/>
      <c r="AQ54" s="366"/>
    </row>
    <row r="55" spans="1:43" ht="13.5" thickBot="1">
      <c r="A55" s="442" t="s">
        <v>144</v>
      </c>
      <c r="B55" s="443"/>
      <c r="C55" s="443"/>
      <c r="D55" s="246">
        <f>SUM(F55:AS55)-E55</f>
        <v>40</v>
      </c>
      <c r="E55" s="246">
        <f>J55+O55+T55+Y55+AD55+AI55+AN55+AS55</f>
        <v>10</v>
      </c>
      <c r="F55" s="247">
        <f>SUM(F56:F77)</f>
        <v>0</v>
      </c>
      <c r="G55" s="247">
        <f>SUM(G56:G77)</f>
        <v>0</v>
      </c>
      <c r="H55" s="247">
        <f>SUM(H56:H77)</f>
        <v>0</v>
      </c>
      <c r="I55" s="247"/>
      <c r="J55" s="247">
        <f>SUM(J56:J77)</f>
        <v>0</v>
      </c>
      <c r="K55" s="247">
        <f>SUM(K56:K77)</f>
        <v>0</v>
      </c>
      <c r="L55" s="247">
        <f>SUM(L56:L77)</f>
        <v>0</v>
      </c>
      <c r="M55" s="247">
        <f>SUM(M56:M77)</f>
        <v>0</v>
      </c>
      <c r="N55" s="247"/>
      <c r="O55" s="247">
        <f>SUM(O56:O77)</f>
        <v>0</v>
      </c>
      <c r="P55" s="247">
        <f>SUM(P56:P77)</f>
        <v>0</v>
      </c>
      <c r="Q55" s="247">
        <f>SUM(Q56:Q77)</f>
        <v>0</v>
      </c>
      <c r="R55" s="247">
        <f>SUM(R56:R77)</f>
        <v>0</v>
      </c>
      <c r="S55" s="247"/>
      <c r="T55" s="247">
        <f>SUM(T56:T77)</f>
        <v>0</v>
      </c>
      <c r="U55" s="247">
        <f>SUM(U56:U77)</f>
        <v>0</v>
      </c>
      <c r="V55" s="247">
        <f>SUM(V56:V77)</f>
        <v>0</v>
      </c>
      <c r="W55" s="247">
        <f>SUM(W56:W77)</f>
        <v>0</v>
      </c>
      <c r="X55" s="247"/>
      <c r="Y55" s="247">
        <f>SUM(Y56:Y77)</f>
        <v>0</v>
      </c>
      <c r="Z55" s="247">
        <f>SUM(Z56:Z77)</f>
        <v>0</v>
      </c>
      <c r="AA55" s="247">
        <f>SUM(AA56:AA77)</f>
        <v>0</v>
      </c>
      <c r="AB55" s="247">
        <f>SUM(AB56:AB77)</f>
        <v>0</v>
      </c>
      <c r="AC55" s="247"/>
      <c r="AD55" s="247">
        <f>SUM(AD56:AD77)</f>
        <v>0</v>
      </c>
      <c r="AE55" s="247">
        <f>SUM(AE56:AE77)</f>
        <v>20</v>
      </c>
      <c r="AF55" s="247">
        <f>SUM(AF56:AF77)</f>
        <v>0</v>
      </c>
      <c r="AG55" s="247">
        <f>SUM(AG56:AG77)</f>
        <v>0</v>
      </c>
      <c r="AH55" s="247"/>
      <c r="AI55" s="247">
        <f>SUM(AI56:AI77)</f>
        <v>5</v>
      </c>
      <c r="AJ55" s="247">
        <f>SUM(AJ56:AJ77)</f>
        <v>20</v>
      </c>
      <c r="AK55" s="247">
        <f>SUM(AK56:AK77)</f>
        <v>0</v>
      </c>
      <c r="AL55" s="247">
        <f>SUM(AL56:AL77)</f>
        <v>0</v>
      </c>
      <c r="AM55" s="247"/>
      <c r="AN55" s="247">
        <f>SUM(AN56:AN77)</f>
        <v>5</v>
      </c>
      <c r="AO55" s="192"/>
      <c r="AP55" s="192"/>
      <c r="AQ55" s="192"/>
    </row>
    <row r="56" spans="1:43" ht="14.25" thickBot="1" thickTop="1">
      <c r="A56" s="11"/>
      <c r="B56" s="298"/>
      <c r="C56" s="303" t="s">
        <v>307</v>
      </c>
      <c r="D56" s="304"/>
      <c r="E56" s="404"/>
      <c r="F56" s="305"/>
      <c r="G56" s="306"/>
      <c r="H56" s="306"/>
      <c r="I56" s="306"/>
      <c r="J56" s="307" t="s">
        <v>310</v>
      </c>
      <c r="K56" s="94"/>
      <c r="L56" s="92"/>
      <c r="M56" s="92"/>
      <c r="N56" s="92"/>
      <c r="O56" s="95"/>
      <c r="P56" s="94"/>
      <c r="Q56" s="92"/>
      <c r="R56" s="92"/>
      <c r="S56" s="92"/>
      <c r="T56" s="95"/>
      <c r="U56" s="94"/>
      <c r="V56" s="92"/>
      <c r="W56" s="92"/>
      <c r="X56" s="92"/>
      <c r="Y56" s="95"/>
      <c r="Z56" s="99"/>
      <c r="AA56" s="97"/>
      <c r="AB56" s="97"/>
      <c r="AC56" s="97"/>
      <c r="AD56" s="103"/>
      <c r="AE56" s="94"/>
      <c r="AF56" s="92"/>
      <c r="AG56" s="92"/>
      <c r="AH56" s="92"/>
      <c r="AI56" s="95"/>
      <c r="AJ56" s="99"/>
      <c r="AK56" s="97"/>
      <c r="AL56" s="97"/>
      <c r="AM56" s="97"/>
      <c r="AN56" s="95"/>
      <c r="AO56" s="192"/>
      <c r="AP56" s="192"/>
      <c r="AQ56" s="192"/>
    </row>
    <row r="57" spans="1:43" ht="14.25" thickBot="1" thickTop="1">
      <c r="A57" s="11"/>
      <c r="B57" s="299"/>
      <c r="C57" s="308" t="s">
        <v>308</v>
      </c>
      <c r="D57" s="309"/>
      <c r="E57" s="310"/>
      <c r="F57" s="311"/>
      <c r="G57" s="302"/>
      <c r="H57" s="302"/>
      <c r="I57" s="302"/>
      <c r="J57" s="312"/>
      <c r="K57" s="94"/>
      <c r="L57" s="92"/>
      <c r="M57" s="92"/>
      <c r="N57" s="92"/>
      <c r="O57" s="95"/>
      <c r="P57" s="94"/>
      <c r="Q57" s="92"/>
      <c r="R57" s="92"/>
      <c r="S57" s="92"/>
      <c r="T57" s="95"/>
      <c r="U57" s="94"/>
      <c r="V57" s="92"/>
      <c r="W57" s="92"/>
      <c r="X57" s="92"/>
      <c r="Y57" s="95"/>
      <c r="Z57" s="94"/>
      <c r="AA57" s="92"/>
      <c r="AB57" s="92"/>
      <c r="AC57" s="92"/>
      <c r="AD57" s="95"/>
      <c r="AE57" s="96"/>
      <c r="AF57" s="97"/>
      <c r="AG57" s="97"/>
      <c r="AH57" s="97"/>
      <c r="AI57" s="98"/>
      <c r="AJ57" s="94"/>
      <c r="AK57" s="92"/>
      <c r="AL57" s="92"/>
      <c r="AM57" s="92"/>
      <c r="AN57" s="95"/>
      <c r="AO57" s="192"/>
      <c r="AP57" s="192"/>
      <c r="AQ57" s="192"/>
    </row>
    <row r="58" spans="1:43" ht="13.5" thickBot="1">
      <c r="A58" s="11">
        <v>69</v>
      </c>
      <c r="B58" s="300" t="s">
        <v>299</v>
      </c>
      <c r="C58" s="374" t="s">
        <v>236</v>
      </c>
      <c r="D58" s="375">
        <f>SUM(F58:AN58)-E58</f>
        <v>10</v>
      </c>
      <c r="E58" s="376">
        <f>J58+O58+T58+Y58+AD58+AI58+AN58</f>
        <v>3</v>
      </c>
      <c r="F58" s="377"/>
      <c r="G58" s="378"/>
      <c r="H58" s="378"/>
      <c r="I58" s="378"/>
      <c r="J58" s="379"/>
      <c r="K58" s="377"/>
      <c r="L58" s="378"/>
      <c r="M58" s="378"/>
      <c r="N58" s="378"/>
      <c r="O58" s="379"/>
      <c r="P58" s="377"/>
      <c r="Q58" s="378"/>
      <c r="R58" s="378"/>
      <c r="S58" s="378"/>
      <c r="T58" s="379"/>
      <c r="U58" s="380"/>
      <c r="V58" s="381"/>
      <c r="W58" s="381"/>
      <c r="X58" s="381"/>
      <c r="Y58" s="382"/>
      <c r="Z58" s="377"/>
      <c r="AA58" s="378"/>
      <c r="AB58" s="378"/>
      <c r="AC58" s="378"/>
      <c r="AD58" s="383"/>
      <c r="AE58" s="384">
        <v>10</v>
      </c>
      <c r="AF58" s="385">
        <v>0</v>
      </c>
      <c r="AG58" s="385">
        <v>0</v>
      </c>
      <c r="AH58" s="385" t="s">
        <v>252</v>
      </c>
      <c r="AI58" s="386">
        <v>3</v>
      </c>
      <c r="AJ58" s="387"/>
      <c r="AK58" s="385"/>
      <c r="AL58" s="385"/>
      <c r="AM58" s="385"/>
      <c r="AN58" s="388"/>
      <c r="AO58" s="192"/>
      <c r="AP58" s="192"/>
      <c r="AQ58" s="192"/>
    </row>
    <row r="59" spans="1:43" ht="13.5" thickBot="1">
      <c r="A59" s="11">
        <v>70</v>
      </c>
      <c r="B59" s="327" t="s">
        <v>301</v>
      </c>
      <c r="C59" s="389" t="s">
        <v>238</v>
      </c>
      <c r="D59" s="375">
        <f>SUM(F59:AN59)-E59</f>
        <v>10</v>
      </c>
      <c r="E59" s="390">
        <f>J59+O59+T59+Y59+AD59+AI59+AN59</f>
        <v>2</v>
      </c>
      <c r="F59" s="391"/>
      <c r="G59" s="392"/>
      <c r="H59" s="392"/>
      <c r="I59" s="392"/>
      <c r="J59" s="393"/>
      <c r="K59" s="391"/>
      <c r="L59" s="392"/>
      <c r="M59" s="392"/>
      <c r="N59" s="392"/>
      <c r="O59" s="393"/>
      <c r="P59" s="391"/>
      <c r="Q59" s="392"/>
      <c r="R59" s="392"/>
      <c r="S59" s="392"/>
      <c r="T59" s="393"/>
      <c r="U59" s="391"/>
      <c r="V59" s="392"/>
      <c r="W59" s="392"/>
      <c r="X59" s="392"/>
      <c r="Y59" s="393"/>
      <c r="Z59" s="380"/>
      <c r="AA59" s="381"/>
      <c r="AB59" s="385"/>
      <c r="AC59" s="385"/>
      <c r="AD59" s="386"/>
      <c r="AE59" s="387"/>
      <c r="AF59" s="394"/>
      <c r="AG59" s="394"/>
      <c r="AH59" s="394"/>
      <c r="AI59" s="388"/>
      <c r="AJ59" s="387">
        <v>10</v>
      </c>
      <c r="AK59" s="394">
        <v>0</v>
      </c>
      <c r="AL59" s="394">
        <v>0</v>
      </c>
      <c r="AM59" s="394" t="s">
        <v>252</v>
      </c>
      <c r="AN59" s="388">
        <v>2</v>
      </c>
      <c r="AO59" s="192"/>
      <c r="AP59" s="192"/>
      <c r="AQ59" s="192"/>
    </row>
    <row r="60" spans="1:43" ht="13.5" thickBot="1">
      <c r="A60" s="11">
        <v>71</v>
      </c>
      <c r="B60" s="327" t="s">
        <v>302</v>
      </c>
      <c r="C60" s="395" t="s">
        <v>239</v>
      </c>
      <c r="D60" s="375">
        <f>SUM(F60:AN60)-E60</f>
        <v>10</v>
      </c>
      <c r="E60" s="390">
        <f>J60+O60+T60+Y60+AD60+AI60+AN60</f>
        <v>2</v>
      </c>
      <c r="F60" s="391"/>
      <c r="G60" s="392"/>
      <c r="H60" s="392"/>
      <c r="I60" s="392"/>
      <c r="J60" s="393"/>
      <c r="K60" s="391"/>
      <c r="L60" s="392"/>
      <c r="M60" s="392"/>
      <c r="N60" s="392"/>
      <c r="O60" s="393"/>
      <c r="P60" s="391"/>
      <c r="Q60" s="392"/>
      <c r="R60" s="392"/>
      <c r="S60" s="392"/>
      <c r="T60" s="393"/>
      <c r="U60" s="391"/>
      <c r="V60" s="392"/>
      <c r="W60" s="392"/>
      <c r="X60" s="392"/>
      <c r="Y60" s="393"/>
      <c r="Z60" s="391"/>
      <c r="AA60" s="392"/>
      <c r="AB60" s="394"/>
      <c r="AC60" s="394"/>
      <c r="AD60" s="388"/>
      <c r="AE60" s="396">
        <v>10</v>
      </c>
      <c r="AF60" s="385">
        <v>0</v>
      </c>
      <c r="AG60" s="385">
        <v>0</v>
      </c>
      <c r="AH60" s="385" t="s">
        <v>252</v>
      </c>
      <c r="AI60" s="397">
        <v>2</v>
      </c>
      <c r="AJ60" s="384"/>
      <c r="AK60" s="385"/>
      <c r="AL60" s="385"/>
      <c r="AM60" s="385"/>
      <c r="AN60" s="388"/>
      <c r="AO60" s="192"/>
      <c r="AP60" s="192"/>
      <c r="AQ60" s="192"/>
    </row>
    <row r="61" spans="1:43" ht="13.5" thickBot="1">
      <c r="A61" s="11">
        <v>72</v>
      </c>
      <c r="B61" s="300" t="s">
        <v>300</v>
      </c>
      <c r="C61" s="374" t="s">
        <v>237</v>
      </c>
      <c r="D61" s="375">
        <f>SUM(F61:AN61)-E61</f>
        <v>10</v>
      </c>
      <c r="E61" s="376">
        <f>J61+O61+T61+Y61+AD61+AI61+AN61</f>
        <v>3</v>
      </c>
      <c r="F61" s="398"/>
      <c r="G61" s="399"/>
      <c r="H61" s="399"/>
      <c r="I61" s="399"/>
      <c r="J61" s="400"/>
      <c r="K61" s="398"/>
      <c r="L61" s="399"/>
      <c r="M61" s="399"/>
      <c r="N61" s="399"/>
      <c r="O61" s="400"/>
      <c r="P61" s="398"/>
      <c r="Q61" s="399"/>
      <c r="R61" s="399"/>
      <c r="S61" s="399"/>
      <c r="T61" s="400"/>
      <c r="U61" s="398"/>
      <c r="V61" s="399"/>
      <c r="W61" s="399"/>
      <c r="X61" s="399"/>
      <c r="Y61" s="400"/>
      <c r="Z61" s="398"/>
      <c r="AA61" s="399"/>
      <c r="AB61" s="399"/>
      <c r="AC61" s="399"/>
      <c r="AD61" s="401"/>
      <c r="AE61" s="402"/>
      <c r="AF61" s="403"/>
      <c r="AG61" s="403"/>
      <c r="AH61" s="403"/>
      <c r="AI61" s="401"/>
      <c r="AJ61" s="387">
        <v>10</v>
      </c>
      <c r="AK61" s="394">
        <v>0</v>
      </c>
      <c r="AL61" s="394">
        <v>0</v>
      </c>
      <c r="AM61" s="394" t="s">
        <v>252</v>
      </c>
      <c r="AN61" s="388">
        <v>3</v>
      </c>
      <c r="AO61" s="192"/>
      <c r="AP61" s="192"/>
      <c r="AQ61" s="192"/>
    </row>
    <row r="62" spans="1:43" ht="13.5" thickBot="1">
      <c r="A62" s="11"/>
      <c r="B62" s="319" t="s">
        <v>282</v>
      </c>
      <c r="C62" s="320" t="s">
        <v>283</v>
      </c>
      <c r="D62" s="368"/>
      <c r="E62" s="428" t="s">
        <v>309</v>
      </c>
      <c r="F62" s="369"/>
      <c r="G62" s="317"/>
      <c r="H62" s="317"/>
      <c r="I62" s="317"/>
      <c r="J62" s="370"/>
      <c r="K62" s="316"/>
      <c r="L62" s="317"/>
      <c r="M62" s="317"/>
      <c r="N62" s="317"/>
      <c r="O62" s="318"/>
      <c r="P62" s="316"/>
      <c r="Q62" s="317"/>
      <c r="R62" s="317"/>
      <c r="S62" s="317"/>
      <c r="T62" s="318"/>
      <c r="U62" s="316"/>
      <c r="V62" s="317"/>
      <c r="W62" s="317"/>
      <c r="X62" s="317"/>
      <c r="Y62" s="318"/>
      <c r="Z62" s="369"/>
      <c r="AA62" s="317"/>
      <c r="AB62" s="317"/>
      <c r="AC62" s="317"/>
      <c r="AD62" s="371"/>
      <c r="AE62" s="125"/>
      <c r="AF62" s="126"/>
      <c r="AG62" s="126"/>
      <c r="AH62" s="126"/>
      <c r="AI62" s="127"/>
      <c r="AJ62" s="91"/>
      <c r="AK62" s="92"/>
      <c r="AL62" s="92"/>
      <c r="AM62" s="92"/>
      <c r="AN62" s="95"/>
      <c r="AO62" s="192"/>
      <c r="AP62" s="192"/>
      <c r="AQ62" s="192"/>
    </row>
    <row r="63" spans="1:43" ht="13.5" thickBot="1">
      <c r="A63" s="11"/>
      <c r="B63" s="319" t="s">
        <v>268</v>
      </c>
      <c r="C63" s="320" t="s">
        <v>269</v>
      </c>
      <c r="D63" s="301"/>
      <c r="E63" s="421" t="s">
        <v>309</v>
      </c>
      <c r="F63" s="321"/>
      <c r="G63" s="322"/>
      <c r="H63" s="322"/>
      <c r="I63" s="322"/>
      <c r="J63" s="323"/>
      <c r="K63" s="324"/>
      <c r="L63" s="325"/>
      <c r="M63" s="325"/>
      <c r="N63" s="325"/>
      <c r="O63" s="326"/>
      <c r="P63" s="324"/>
      <c r="Q63" s="325"/>
      <c r="R63" s="325"/>
      <c r="S63" s="325"/>
      <c r="T63" s="326"/>
      <c r="U63" s="324"/>
      <c r="V63" s="325"/>
      <c r="W63" s="325"/>
      <c r="X63" s="325"/>
      <c r="Y63" s="326"/>
      <c r="Z63" s="313"/>
      <c r="AA63" s="314"/>
      <c r="AB63" s="314"/>
      <c r="AC63" s="314"/>
      <c r="AD63" s="103"/>
      <c r="AE63" s="94"/>
      <c r="AF63" s="92"/>
      <c r="AG63" s="92"/>
      <c r="AH63" s="92"/>
      <c r="AI63" s="95"/>
      <c r="AJ63" s="99"/>
      <c r="AK63" s="97"/>
      <c r="AL63" s="97"/>
      <c r="AM63" s="97"/>
      <c r="AN63" s="174" t="s">
        <v>306</v>
      </c>
      <c r="AO63" s="174"/>
      <c r="AP63" s="192"/>
      <c r="AQ63" s="192"/>
    </row>
    <row r="64" spans="1:43" ht="13.5" thickBot="1">
      <c r="A64" s="11"/>
      <c r="B64" s="319" t="s">
        <v>274</v>
      </c>
      <c r="C64" s="320" t="s">
        <v>275</v>
      </c>
      <c r="D64" s="422"/>
      <c r="E64" s="421" t="s">
        <v>309</v>
      </c>
      <c r="F64" s="321"/>
      <c r="G64" s="322"/>
      <c r="H64" s="322"/>
      <c r="I64" s="322"/>
      <c r="J64" s="323"/>
      <c r="K64" s="324"/>
      <c r="L64" s="325"/>
      <c r="M64" s="325"/>
      <c r="N64" s="325"/>
      <c r="O64" s="326"/>
      <c r="P64" s="324"/>
      <c r="Q64" s="325"/>
      <c r="R64" s="325"/>
      <c r="S64" s="325"/>
      <c r="T64" s="326"/>
      <c r="U64" s="324"/>
      <c r="V64" s="325"/>
      <c r="W64" s="325"/>
      <c r="X64" s="325"/>
      <c r="Y64" s="326"/>
      <c r="Z64" s="324"/>
      <c r="AA64" s="325"/>
      <c r="AB64" s="325"/>
      <c r="AC64" s="325"/>
      <c r="AD64" s="95"/>
      <c r="AE64" s="96"/>
      <c r="AF64" s="97"/>
      <c r="AG64" s="97"/>
      <c r="AH64" s="97"/>
      <c r="AI64" s="98"/>
      <c r="AJ64" s="94"/>
      <c r="AK64" s="92"/>
      <c r="AL64" s="92"/>
      <c r="AM64" s="92"/>
      <c r="AN64" s="95"/>
      <c r="AO64" s="192"/>
      <c r="AP64" s="192"/>
      <c r="AQ64" s="192"/>
    </row>
    <row r="65" spans="1:43" ht="23.25" thickBot="1">
      <c r="A65" s="11"/>
      <c r="B65" s="319" t="s">
        <v>284</v>
      </c>
      <c r="C65" s="320" t="s">
        <v>285</v>
      </c>
      <c r="D65" s="422"/>
      <c r="E65" s="421" t="s">
        <v>309</v>
      </c>
      <c r="F65" s="321"/>
      <c r="G65" s="322"/>
      <c r="H65" s="322"/>
      <c r="I65" s="322"/>
      <c r="J65" s="323"/>
      <c r="K65" s="324"/>
      <c r="L65" s="325"/>
      <c r="M65" s="325"/>
      <c r="N65" s="325"/>
      <c r="O65" s="326"/>
      <c r="P65" s="324"/>
      <c r="Q65" s="325"/>
      <c r="R65" s="325"/>
      <c r="S65" s="325"/>
      <c r="T65" s="326"/>
      <c r="U65" s="324"/>
      <c r="V65" s="325"/>
      <c r="W65" s="325"/>
      <c r="X65" s="325"/>
      <c r="Y65" s="326"/>
      <c r="Z65" s="330"/>
      <c r="AA65" s="325"/>
      <c r="AB65" s="325"/>
      <c r="AC65" s="325"/>
      <c r="AD65" s="93"/>
      <c r="AE65" s="96"/>
      <c r="AF65" s="97"/>
      <c r="AG65" s="97"/>
      <c r="AH65" s="97"/>
      <c r="AI65" s="98"/>
      <c r="AJ65" s="91"/>
      <c r="AK65" s="92"/>
      <c r="AL65" s="92"/>
      <c r="AM65" s="92"/>
      <c r="AN65" s="95"/>
      <c r="AO65" s="192"/>
      <c r="AP65" s="192"/>
      <c r="AQ65" s="192"/>
    </row>
    <row r="66" spans="1:43" ht="13.5" thickBot="1">
      <c r="A66" s="11"/>
      <c r="B66" s="319" t="s">
        <v>286</v>
      </c>
      <c r="C66" s="320" t="s">
        <v>287</v>
      </c>
      <c r="D66" s="422"/>
      <c r="E66" s="421" t="s">
        <v>309</v>
      </c>
      <c r="F66" s="321"/>
      <c r="G66" s="322"/>
      <c r="H66" s="322"/>
      <c r="I66" s="322"/>
      <c r="J66" s="323"/>
      <c r="K66" s="324"/>
      <c r="L66" s="325"/>
      <c r="M66" s="325"/>
      <c r="N66" s="325"/>
      <c r="O66" s="326"/>
      <c r="P66" s="324"/>
      <c r="Q66" s="325"/>
      <c r="R66" s="325"/>
      <c r="S66" s="325"/>
      <c r="T66" s="326"/>
      <c r="U66" s="324"/>
      <c r="V66" s="325"/>
      <c r="W66" s="325"/>
      <c r="X66" s="325"/>
      <c r="Y66" s="326"/>
      <c r="Z66" s="330"/>
      <c r="AA66" s="325"/>
      <c r="AB66" s="325"/>
      <c r="AC66" s="325"/>
      <c r="AD66" s="93"/>
      <c r="AE66" s="96"/>
      <c r="AF66" s="97"/>
      <c r="AG66" s="97"/>
      <c r="AH66" s="97"/>
      <c r="AI66" s="98"/>
      <c r="AJ66" s="91"/>
      <c r="AK66" s="92"/>
      <c r="AL66" s="92"/>
      <c r="AM66" s="92"/>
      <c r="AN66" s="95" t="s">
        <v>305</v>
      </c>
      <c r="AP66" s="192"/>
      <c r="AQ66" s="192"/>
    </row>
    <row r="67" spans="1:43" ht="13.5" thickBot="1">
      <c r="A67" s="11"/>
      <c r="B67" s="319" t="s">
        <v>270</v>
      </c>
      <c r="C67" s="320" t="s">
        <v>271</v>
      </c>
      <c r="D67" s="422"/>
      <c r="E67" s="421" t="s">
        <v>309</v>
      </c>
      <c r="F67" s="321"/>
      <c r="G67" s="322"/>
      <c r="H67" s="322"/>
      <c r="I67" s="322"/>
      <c r="J67" s="323"/>
      <c r="K67" s="324"/>
      <c r="L67" s="325"/>
      <c r="M67" s="325"/>
      <c r="N67" s="325"/>
      <c r="O67" s="326"/>
      <c r="P67" s="324"/>
      <c r="Q67" s="325"/>
      <c r="R67" s="325"/>
      <c r="S67" s="325"/>
      <c r="T67" s="326"/>
      <c r="U67" s="324"/>
      <c r="V67" s="325"/>
      <c r="W67" s="325"/>
      <c r="X67" s="325"/>
      <c r="Y67" s="326"/>
      <c r="Z67" s="330"/>
      <c r="AA67" s="325"/>
      <c r="AB67" s="325"/>
      <c r="AC67" s="325"/>
      <c r="AD67" s="93"/>
      <c r="AE67" s="96"/>
      <c r="AF67" s="97"/>
      <c r="AG67" s="97"/>
      <c r="AH67" s="97"/>
      <c r="AI67" s="98"/>
      <c r="AJ67" s="91"/>
      <c r="AK67" s="92"/>
      <c r="AL67" s="92"/>
      <c r="AM67" s="92"/>
      <c r="AN67" s="95"/>
      <c r="AP67" s="192"/>
      <c r="AQ67" s="192"/>
    </row>
    <row r="68" spans="1:43" ht="13.5" thickBot="1">
      <c r="A68" s="11"/>
      <c r="B68" s="319" t="s">
        <v>312</v>
      </c>
      <c r="C68" s="405" t="s">
        <v>311</v>
      </c>
      <c r="D68" s="422"/>
      <c r="E68" s="421" t="s">
        <v>309</v>
      </c>
      <c r="F68" s="321"/>
      <c r="G68" s="322"/>
      <c r="H68" s="322"/>
      <c r="I68" s="322"/>
      <c r="J68" s="323"/>
      <c r="K68" s="324"/>
      <c r="L68" s="325"/>
      <c r="M68" s="325"/>
      <c r="N68" s="325"/>
      <c r="O68" s="326"/>
      <c r="P68" s="324"/>
      <c r="Q68" s="325"/>
      <c r="R68" s="325"/>
      <c r="S68" s="325"/>
      <c r="T68" s="326"/>
      <c r="U68" s="324"/>
      <c r="V68" s="325"/>
      <c r="W68" s="325"/>
      <c r="X68" s="325"/>
      <c r="Y68" s="326"/>
      <c r="Z68" s="330"/>
      <c r="AA68" s="325"/>
      <c r="AB68" s="325"/>
      <c r="AC68" s="325"/>
      <c r="AD68" s="93"/>
      <c r="AE68" s="96"/>
      <c r="AF68" s="97"/>
      <c r="AG68" s="97"/>
      <c r="AH68" s="97"/>
      <c r="AI68" s="98"/>
      <c r="AJ68" s="91"/>
      <c r="AK68" s="92"/>
      <c r="AL68" s="92"/>
      <c r="AM68" s="92"/>
      <c r="AN68" s="95"/>
      <c r="AP68" s="192"/>
      <c r="AQ68" s="192"/>
    </row>
    <row r="69" spans="1:43" ht="23.25" thickBot="1">
      <c r="A69" s="11"/>
      <c r="B69" s="329" t="s">
        <v>288</v>
      </c>
      <c r="C69" s="328" t="s">
        <v>289</v>
      </c>
      <c r="D69" s="422"/>
      <c r="E69" s="424" t="s">
        <v>241</v>
      </c>
      <c r="F69" s="313"/>
      <c r="G69" s="314"/>
      <c r="H69" s="314"/>
      <c r="I69" s="314"/>
      <c r="J69" s="315"/>
      <c r="K69" s="324"/>
      <c r="L69" s="325"/>
      <c r="M69" s="325"/>
      <c r="N69" s="325"/>
      <c r="O69" s="326"/>
      <c r="P69" s="324"/>
      <c r="Q69" s="325"/>
      <c r="R69" s="325"/>
      <c r="S69" s="325"/>
      <c r="T69" s="326"/>
      <c r="U69" s="324"/>
      <c r="V69" s="325"/>
      <c r="W69" s="325"/>
      <c r="X69" s="325"/>
      <c r="Y69" s="326"/>
      <c r="Z69" s="324"/>
      <c r="AA69" s="325"/>
      <c r="AB69" s="92"/>
      <c r="AC69" s="92"/>
      <c r="AD69" s="95"/>
      <c r="AE69" s="96"/>
      <c r="AF69" s="97"/>
      <c r="AG69" s="97"/>
      <c r="AH69" s="97"/>
      <c r="AI69" s="98"/>
      <c r="AJ69" s="94"/>
      <c r="AK69" s="92"/>
      <c r="AL69" s="92"/>
      <c r="AM69" s="92"/>
      <c r="AN69" s="95"/>
      <c r="AO69" s="192"/>
      <c r="AP69" s="192"/>
      <c r="AQ69" s="192"/>
    </row>
    <row r="70" spans="1:43" ht="23.25" thickBot="1">
      <c r="A70" s="11"/>
      <c r="B70" s="329" t="s">
        <v>290</v>
      </c>
      <c r="C70" s="328" t="s">
        <v>291</v>
      </c>
      <c r="D70" s="422"/>
      <c r="E70" s="425" t="s">
        <v>241</v>
      </c>
      <c r="F70" s="313"/>
      <c r="G70" s="314"/>
      <c r="H70" s="314"/>
      <c r="I70" s="314"/>
      <c r="J70" s="315"/>
      <c r="K70" s="324"/>
      <c r="L70" s="325"/>
      <c r="M70" s="325"/>
      <c r="N70" s="325"/>
      <c r="O70" s="326"/>
      <c r="P70" s="324"/>
      <c r="Q70" s="325"/>
      <c r="R70" s="325"/>
      <c r="S70" s="325"/>
      <c r="T70" s="326"/>
      <c r="U70" s="324"/>
      <c r="V70" s="325"/>
      <c r="W70" s="325"/>
      <c r="X70" s="325"/>
      <c r="Y70" s="326"/>
      <c r="Z70" s="330"/>
      <c r="AA70" s="325"/>
      <c r="AB70" s="92"/>
      <c r="AC70" s="92"/>
      <c r="AD70" s="93"/>
      <c r="AE70" s="96"/>
      <c r="AF70" s="97"/>
      <c r="AG70" s="97"/>
      <c r="AH70" s="97"/>
      <c r="AI70" s="98"/>
      <c r="AJ70" s="91"/>
      <c r="AK70" s="92"/>
      <c r="AL70" s="92"/>
      <c r="AM70" s="92"/>
      <c r="AN70" s="95"/>
      <c r="AO70" s="192"/>
      <c r="AP70" s="192"/>
      <c r="AQ70" s="192"/>
    </row>
    <row r="71" spans="1:43" ht="13.5" thickBot="1">
      <c r="A71" s="11"/>
      <c r="B71" s="329" t="s">
        <v>272</v>
      </c>
      <c r="C71" s="328" t="s">
        <v>273</v>
      </c>
      <c r="D71" s="422"/>
      <c r="E71" s="425" t="s">
        <v>241</v>
      </c>
      <c r="F71" s="313"/>
      <c r="G71" s="314"/>
      <c r="H71" s="314"/>
      <c r="I71" s="314"/>
      <c r="J71" s="315"/>
      <c r="K71" s="324"/>
      <c r="L71" s="325"/>
      <c r="M71" s="325"/>
      <c r="N71" s="325"/>
      <c r="O71" s="326"/>
      <c r="P71" s="324"/>
      <c r="Q71" s="325"/>
      <c r="R71" s="325"/>
      <c r="S71" s="325"/>
      <c r="T71" s="326"/>
      <c r="U71" s="324"/>
      <c r="V71" s="325"/>
      <c r="W71" s="325"/>
      <c r="X71" s="325"/>
      <c r="Y71" s="326"/>
      <c r="Z71" s="330"/>
      <c r="AA71" s="325"/>
      <c r="AB71" s="92"/>
      <c r="AC71" s="92"/>
      <c r="AD71" s="93"/>
      <c r="AE71" s="96"/>
      <c r="AF71" s="97"/>
      <c r="AG71" s="97"/>
      <c r="AH71" s="97"/>
      <c r="AI71" s="98"/>
      <c r="AJ71" s="91"/>
      <c r="AK71" s="92"/>
      <c r="AL71" s="92"/>
      <c r="AM71" s="92"/>
      <c r="AN71" s="95"/>
      <c r="AO71" s="192"/>
      <c r="AP71" s="192"/>
      <c r="AQ71" s="192"/>
    </row>
    <row r="72" spans="1:43" ht="13.5" thickBot="1">
      <c r="A72" s="11"/>
      <c r="B72" s="329" t="s">
        <v>292</v>
      </c>
      <c r="C72" s="328" t="s">
        <v>293</v>
      </c>
      <c r="D72" s="422"/>
      <c r="E72" s="425" t="s">
        <v>241</v>
      </c>
      <c r="F72" s="313"/>
      <c r="G72" s="314"/>
      <c r="H72" s="314"/>
      <c r="I72" s="314"/>
      <c r="J72" s="315"/>
      <c r="K72" s="324"/>
      <c r="L72" s="325"/>
      <c r="M72" s="325"/>
      <c r="N72" s="325"/>
      <c r="O72" s="326"/>
      <c r="P72" s="324"/>
      <c r="Q72" s="325"/>
      <c r="R72" s="325"/>
      <c r="S72" s="325"/>
      <c r="T72" s="326"/>
      <c r="U72" s="324"/>
      <c r="V72" s="325"/>
      <c r="W72" s="325"/>
      <c r="X72" s="325"/>
      <c r="Y72" s="326"/>
      <c r="Z72" s="330"/>
      <c r="AA72" s="325"/>
      <c r="AB72" s="92"/>
      <c r="AC72" s="92"/>
      <c r="AD72" s="93"/>
      <c r="AE72" s="96"/>
      <c r="AF72" s="97"/>
      <c r="AG72" s="97"/>
      <c r="AH72" s="97"/>
      <c r="AI72" s="98"/>
      <c r="AJ72" s="91"/>
      <c r="AK72" s="92"/>
      <c r="AL72" s="92"/>
      <c r="AM72" s="92"/>
      <c r="AN72" s="95"/>
      <c r="AO72" s="192"/>
      <c r="AP72" s="192"/>
      <c r="AQ72" s="192"/>
    </row>
    <row r="73" spans="1:43" ht="13.5" thickBot="1">
      <c r="A73" s="11"/>
      <c r="B73" s="319" t="s">
        <v>294</v>
      </c>
      <c r="C73" s="405" t="s">
        <v>295</v>
      </c>
      <c r="D73" s="422"/>
      <c r="E73" s="429" t="s">
        <v>309</v>
      </c>
      <c r="F73" s="313"/>
      <c r="G73" s="314"/>
      <c r="H73" s="314"/>
      <c r="I73" s="314"/>
      <c r="J73" s="315"/>
      <c r="K73" s="324"/>
      <c r="L73" s="325"/>
      <c r="M73" s="325"/>
      <c r="N73" s="325"/>
      <c r="O73" s="326"/>
      <c r="P73" s="324"/>
      <c r="Q73" s="325"/>
      <c r="R73" s="325"/>
      <c r="S73" s="325"/>
      <c r="T73" s="326"/>
      <c r="U73" s="324"/>
      <c r="V73" s="325"/>
      <c r="W73" s="325"/>
      <c r="X73" s="325"/>
      <c r="Y73" s="326"/>
      <c r="Z73" s="330"/>
      <c r="AA73" s="325"/>
      <c r="AB73" s="92"/>
      <c r="AC73" s="92"/>
      <c r="AD73" s="93"/>
      <c r="AE73" s="96"/>
      <c r="AF73" s="97"/>
      <c r="AG73" s="97"/>
      <c r="AH73" s="97"/>
      <c r="AI73" s="98"/>
      <c r="AJ73" s="91"/>
      <c r="AK73" s="92"/>
      <c r="AL73" s="92"/>
      <c r="AM73" s="92"/>
      <c r="AN73" s="95"/>
      <c r="AO73" s="192"/>
      <c r="AP73" s="192"/>
      <c r="AQ73" s="192"/>
    </row>
    <row r="74" spans="1:43" ht="26.25" thickBot="1">
      <c r="A74" s="407"/>
      <c r="B74" s="408" t="s">
        <v>313</v>
      </c>
      <c r="C74" s="409" t="s">
        <v>314</v>
      </c>
      <c r="D74" s="423" t="s">
        <v>315</v>
      </c>
      <c r="E74" s="426" t="s">
        <v>241</v>
      </c>
      <c r="F74" s="410"/>
      <c r="G74" s="411"/>
      <c r="H74" s="411"/>
      <c r="I74" s="411"/>
      <c r="J74" s="412"/>
      <c r="K74" s="413"/>
      <c r="L74" s="411"/>
      <c r="M74" s="411"/>
      <c r="N74" s="411"/>
      <c r="O74" s="414"/>
      <c r="P74" s="415"/>
      <c r="Q74" s="416"/>
      <c r="R74" s="416"/>
      <c r="S74" s="416"/>
      <c r="T74" s="417"/>
      <c r="U74" s="410"/>
      <c r="V74" s="411"/>
      <c r="W74" s="411"/>
      <c r="X74" s="411"/>
      <c r="Y74" s="412"/>
      <c r="Z74" s="418" t="s">
        <v>315</v>
      </c>
      <c r="AA74" s="419" t="s">
        <v>242</v>
      </c>
      <c r="AB74" s="419" t="s">
        <v>242</v>
      </c>
      <c r="AC74" s="411" t="s">
        <v>243</v>
      </c>
      <c r="AD74" s="420" t="s">
        <v>241</v>
      </c>
      <c r="AE74" s="234"/>
      <c r="AF74" s="235"/>
      <c r="AG74" s="235"/>
      <c r="AH74" s="235"/>
      <c r="AI74" s="249"/>
      <c r="AJ74" s="234"/>
      <c r="AK74" s="235"/>
      <c r="AL74" s="235"/>
      <c r="AM74" s="235"/>
      <c r="AN74" s="95"/>
      <c r="AO74" s="192"/>
      <c r="AP74" s="192"/>
      <c r="AQ74" s="192"/>
    </row>
    <row r="75" spans="1:43" ht="13.5" thickBot="1">
      <c r="A75" s="11"/>
      <c r="B75" s="319" t="s">
        <v>317</v>
      </c>
      <c r="C75" s="405" t="s">
        <v>316</v>
      </c>
      <c r="D75" s="422"/>
      <c r="E75" s="421">
        <v>3</v>
      </c>
      <c r="F75" s="313"/>
      <c r="G75" s="314"/>
      <c r="H75" s="314"/>
      <c r="I75" s="314"/>
      <c r="J75" s="315"/>
      <c r="K75" s="324"/>
      <c r="L75" s="325"/>
      <c r="M75" s="325"/>
      <c r="N75" s="325"/>
      <c r="O75" s="326"/>
      <c r="P75" s="324"/>
      <c r="Q75" s="325"/>
      <c r="R75" s="325"/>
      <c r="S75" s="325"/>
      <c r="T75" s="326"/>
      <c r="U75" s="324"/>
      <c r="V75" s="325"/>
      <c r="W75" s="325"/>
      <c r="X75" s="325"/>
      <c r="Y75" s="326"/>
      <c r="Z75" s="330"/>
      <c r="AA75" s="325"/>
      <c r="AB75" s="92"/>
      <c r="AC75" s="92"/>
      <c r="AD75" s="93"/>
      <c r="AE75" s="96"/>
      <c r="AF75" s="97"/>
      <c r="AG75" s="97"/>
      <c r="AH75" s="97"/>
      <c r="AI75" s="98"/>
      <c r="AJ75" s="91"/>
      <c r="AK75" s="92"/>
      <c r="AL75" s="92"/>
      <c r="AM75" s="92"/>
      <c r="AN75" s="95"/>
      <c r="AO75" s="430">
        <v>35</v>
      </c>
      <c r="AP75" s="431"/>
      <c r="AQ75" s="432"/>
    </row>
    <row r="76" spans="1:43" ht="23.25" thickBot="1">
      <c r="A76" s="11"/>
      <c r="B76" s="329" t="s">
        <v>318</v>
      </c>
      <c r="C76" s="328" t="s">
        <v>319</v>
      </c>
      <c r="D76" s="422"/>
      <c r="E76" s="433" t="s">
        <v>241</v>
      </c>
      <c r="F76" s="330"/>
      <c r="G76" s="325"/>
      <c r="H76" s="325"/>
      <c r="I76" s="325"/>
      <c r="J76" s="331"/>
      <c r="K76" s="324"/>
      <c r="L76" s="325"/>
      <c r="M76" s="325"/>
      <c r="N76" s="325"/>
      <c r="O76" s="326"/>
      <c r="P76" s="324"/>
      <c r="Q76" s="325"/>
      <c r="R76" s="325"/>
      <c r="S76" s="325"/>
      <c r="T76" s="326"/>
      <c r="U76" s="324"/>
      <c r="V76" s="325"/>
      <c r="W76" s="325"/>
      <c r="X76" s="325"/>
      <c r="Y76" s="326"/>
      <c r="Z76" s="330"/>
      <c r="AA76" s="325"/>
      <c r="AB76" s="92"/>
      <c r="AC76" s="92"/>
      <c r="AD76" s="93"/>
      <c r="AE76" s="434" t="s">
        <v>315</v>
      </c>
      <c r="AF76" s="435" t="s">
        <v>242</v>
      </c>
      <c r="AG76" s="435" t="s">
        <v>242</v>
      </c>
      <c r="AH76" s="436" t="s">
        <v>243</v>
      </c>
      <c r="AI76" s="437" t="s">
        <v>241</v>
      </c>
      <c r="AJ76" s="91"/>
      <c r="AK76" s="92"/>
      <c r="AL76" s="92"/>
      <c r="AM76" s="92"/>
      <c r="AN76" s="95"/>
      <c r="AO76" s="192"/>
      <c r="AP76" s="192"/>
      <c r="AQ76" s="192"/>
    </row>
    <row r="77" spans="1:43" ht="13.5" thickBot="1">
      <c r="A77" s="11"/>
      <c r="B77" s="244"/>
      <c r="C77" s="245"/>
      <c r="D77" s="427"/>
      <c r="E77" s="233"/>
      <c r="F77" s="234"/>
      <c r="G77" s="235"/>
      <c r="H77" s="235"/>
      <c r="I77" s="235"/>
      <c r="J77" s="236"/>
      <c r="K77" s="94"/>
      <c r="L77" s="92"/>
      <c r="M77" s="92"/>
      <c r="N77" s="92"/>
      <c r="O77" s="95"/>
      <c r="P77" s="94"/>
      <c r="Q77" s="92"/>
      <c r="R77" s="92"/>
      <c r="S77" s="92"/>
      <c r="T77" s="95"/>
      <c r="U77" s="94"/>
      <c r="V77" s="92"/>
      <c r="W77" s="92"/>
      <c r="X77" s="92"/>
      <c r="Y77" s="95"/>
      <c r="Z77" s="94"/>
      <c r="AA77" s="92"/>
      <c r="AB77" s="92"/>
      <c r="AC77" s="92"/>
      <c r="AD77" s="95"/>
      <c r="AE77" s="96"/>
      <c r="AF77" s="97"/>
      <c r="AG77" s="97"/>
      <c r="AH77" s="97"/>
      <c r="AI77" s="98"/>
      <c r="AJ77" s="94"/>
      <c r="AK77" s="92"/>
      <c r="AL77" s="92"/>
      <c r="AM77" s="92"/>
      <c r="AN77" s="95"/>
      <c r="AO77" s="192"/>
      <c r="AP77" s="192"/>
      <c r="AQ77" s="192"/>
    </row>
    <row r="78" spans="1:43" ht="14.25" thickBot="1" thickTop="1">
      <c r="A78" s="440" t="s">
        <v>116</v>
      </c>
      <c r="B78" s="441"/>
      <c r="C78" s="441"/>
      <c r="D78" s="31">
        <f aca="true" t="shared" si="9" ref="D78:AN78">D55+D31+D22+D8</f>
        <v>575</v>
      </c>
      <c r="E78" s="31">
        <f t="shared" si="9"/>
        <v>148</v>
      </c>
      <c r="F78" s="124">
        <f t="shared" si="9"/>
        <v>76</v>
      </c>
      <c r="G78" s="124">
        <f t="shared" si="9"/>
        <v>26</v>
      </c>
      <c r="H78" s="124">
        <f t="shared" si="9"/>
        <v>10</v>
      </c>
      <c r="I78" s="124">
        <f t="shared" si="9"/>
        <v>0</v>
      </c>
      <c r="J78" s="124">
        <f t="shared" si="9"/>
        <v>29</v>
      </c>
      <c r="K78" s="124">
        <f t="shared" si="9"/>
        <v>58</v>
      </c>
      <c r="L78" s="124">
        <f t="shared" si="9"/>
        <v>34</v>
      </c>
      <c r="M78" s="124">
        <f t="shared" si="9"/>
        <v>20</v>
      </c>
      <c r="N78" s="124">
        <f t="shared" si="9"/>
        <v>0</v>
      </c>
      <c r="O78" s="124">
        <f t="shared" si="9"/>
        <v>33</v>
      </c>
      <c r="P78" s="124">
        <f t="shared" si="9"/>
        <v>62</v>
      </c>
      <c r="Q78" s="124">
        <f t="shared" si="9"/>
        <v>34</v>
      </c>
      <c r="R78" s="124">
        <f t="shared" si="9"/>
        <v>8</v>
      </c>
      <c r="S78" s="124">
        <f t="shared" si="9"/>
        <v>0</v>
      </c>
      <c r="T78" s="124">
        <f t="shared" si="9"/>
        <v>30</v>
      </c>
      <c r="U78" s="124">
        <f t="shared" si="9"/>
        <v>40</v>
      </c>
      <c r="V78" s="124">
        <f t="shared" si="9"/>
        <v>4</v>
      </c>
      <c r="W78" s="124">
        <f t="shared" si="9"/>
        <v>20</v>
      </c>
      <c r="X78" s="124">
        <f t="shared" si="9"/>
        <v>0</v>
      </c>
      <c r="Y78" s="124">
        <f t="shared" si="9"/>
        <v>18</v>
      </c>
      <c r="Z78" s="124">
        <f t="shared" si="9"/>
        <v>38</v>
      </c>
      <c r="AA78" s="124">
        <f t="shared" si="9"/>
        <v>8</v>
      </c>
      <c r="AB78" s="124">
        <f t="shared" si="9"/>
        <v>14</v>
      </c>
      <c r="AC78" s="124">
        <f t="shared" si="9"/>
        <v>0</v>
      </c>
      <c r="AD78" s="124">
        <f t="shared" si="9"/>
        <v>15</v>
      </c>
      <c r="AE78" s="124">
        <f t="shared" si="9"/>
        <v>46</v>
      </c>
      <c r="AF78" s="124">
        <f t="shared" si="9"/>
        <v>0</v>
      </c>
      <c r="AG78" s="124">
        <f t="shared" si="9"/>
        <v>4</v>
      </c>
      <c r="AH78" s="124">
        <f t="shared" si="9"/>
        <v>0</v>
      </c>
      <c r="AI78" s="124">
        <f t="shared" si="9"/>
        <v>13</v>
      </c>
      <c r="AJ78" s="124">
        <f t="shared" si="9"/>
        <v>38</v>
      </c>
      <c r="AK78" s="124">
        <f t="shared" si="9"/>
        <v>0</v>
      </c>
      <c r="AL78" s="124">
        <f t="shared" si="9"/>
        <v>0</v>
      </c>
      <c r="AM78" s="124">
        <f t="shared" si="9"/>
        <v>0</v>
      </c>
      <c r="AN78" s="124">
        <f t="shared" si="9"/>
        <v>10</v>
      </c>
      <c r="AO78" s="174"/>
      <c r="AP78" s="174"/>
      <c r="AQ78" s="174"/>
    </row>
    <row r="79" spans="1:43" ht="12.75">
      <c r="A79" s="2"/>
      <c r="B79" s="21"/>
      <c r="C79" s="22" t="s">
        <v>58</v>
      </c>
      <c r="D79" s="32"/>
      <c r="E79" s="32"/>
      <c r="F79" s="128"/>
      <c r="G79" s="128"/>
      <c r="H79" s="128"/>
      <c r="I79" s="128">
        <f>COUNTIF(I9:I77,"s")</f>
        <v>0</v>
      </c>
      <c r="J79" s="128"/>
      <c r="K79" s="128"/>
      <c r="L79" s="128"/>
      <c r="M79" s="128"/>
      <c r="N79" s="128">
        <f>COUNTIF(N9:N77,"s")</f>
        <v>0</v>
      </c>
      <c r="O79" s="128"/>
      <c r="P79" s="128"/>
      <c r="Q79" s="128"/>
      <c r="R79" s="128"/>
      <c r="S79" s="128">
        <f>COUNTIF(S9:S77,"s")</f>
        <v>0</v>
      </c>
      <c r="T79" s="128"/>
      <c r="U79" s="128"/>
      <c r="V79" s="128"/>
      <c r="W79" s="128"/>
      <c r="X79" s="128">
        <f>COUNTIF(X9:X77,"s")</f>
        <v>0</v>
      </c>
      <c r="Y79" s="128"/>
      <c r="Z79" s="128"/>
      <c r="AA79" s="128"/>
      <c r="AB79" s="128"/>
      <c r="AC79" s="128">
        <f>COUNTIF(AC9:AC77,"s")</f>
        <v>0</v>
      </c>
      <c r="AD79" s="128"/>
      <c r="AE79" s="128"/>
      <c r="AF79" s="128"/>
      <c r="AG79" s="128"/>
      <c r="AH79" s="128">
        <f>COUNTIF(AH9:AH77,"s")</f>
        <v>0</v>
      </c>
      <c r="AI79" s="128"/>
      <c r="AJ79" s="128"/>
      <c r="AK79" s="128"/>
      <c r="AL79" s="128"/>
      <c r="AM79" s="128">
        <f>COUNTIF(AM9:AM77,"s")</f>
        <v>0</v>
      </c>
      <c r="AN79" s="129"/>
      <c r="AO79" s="174"/>
      <c r="AP79" s="174"/>
      <c r="AQ79" s="174"/>
    </row>
    <row r="80" spans="1:43" ht="12.75">
      <c r="A80" s="2"/>
      <c r="B80" s="21"/>
      <c r="C80" s="23" t="s">
        <v>59</v>
      </c>
      <c r="D80" s="33"/>
      <c r="E80" s="33"/>
      <c r="F80" s="130"/>
      <c r="G80" s="130"/>
      <c r="H80" s="130"/>
      <c r="I80" s="130">
        <f>COUNTIF(I9:I77,"v")</f>
        <v>4</v>
      </c>
      <c r="J80" s="130"/>
      <c r="K80" s="130"/>
      <c r="L80" s="130"/>
      <c r="M80" s="130"/>
      <c r="N80" s="130">
        <f>COUNTIF(N9:N77,"v")</f>
        <v>4</v>
      </c>
      <c r="O80" s="130"/>
      <c r="P80" s="130"/>
      <c r="Q80" s="130"/>
      <c r="R80" s="130"/>
      <c r="S80" s="130">
        <f>COUNTIF(S9:S77,"v")</f>
        <v>5</v>
      </c>
      <c r="T80" s="130"/>
      <c r="U80" s="130"/>
      <c r="V80" s="130"/>
      <c r="W80" s="130"/>
      <c r="X80" s="130">
        <f>COUNTIF(X9:X77,"v")</f>
        <v>2</v>
      </c>
      <c r="Y80" s="130"/>
      <c r="Z80" s="130"/>
      <c r="AA80" s="130"/>
      <c r="AB80" s="130"/>
      <c r="AC80" s="130">
        <f>COUNTIF(AC9:AC77,"v")</f>
        <v>3</v>
      </c>
      <c r="AD80" s="130"/>
      <c r="AE80" s="130"/>
      <c r="AF80" s="130"/>
      <c r="AG80" s="130"/>
      <c r="AH80" s="130">
        <f>COUNTIF(AH9:AH77,"v")</f>
        <v>1</v>
      </c>
      <c r="AI80" s="130"/>
      <c r="AJ80" s="130"/>
      <c r="AK80" s="130"/>
      <c r="AL80" s="130"/>
      <c r="AM80" s="130">
        <f>COUNTIF(AM9:AM77,"v")</f>
        <v>0</v>
      </c>
      <c r="AN80" s="131"/>
      <c r="AO80" s="174"/>
      <c r="AP80" s="174"/>
      <c r="AQ80" s="174"/>
    </row>
    <row r="81" spans="1:43" ht="12.75">
      <c r="A81" s="2"/>
      <c r="B81" s="21"/>
      <c r="C81" s="23" t="s">
        <v>253</v>
      </c>
      <c r="D81" s="33"/>
      <c r="E81" s="33"/>
      <c r="F81" s="130"/>
      <c r="G81" s="130"/>
      <c r="H81" s="130"/>
      <c r="I81" s="130">
        <f>COUNTIF(I9:I77,"é")</f>
        <v>3</v>
      </c>
      <c r="J81" s="130"/>
      <c r="K81" s="130"/>
      <c r="L81" s="130"/>
      <c r="M81" s="130"/>
      <c r="N81" s="130">
        <f>COUNTIF(N9:N77,"é")</f>
        <v>5</v>
      </c>
      <c r="O81" s="130"/>
      <c r="P81" s="130"/>
      <c r="Q81" s="130"/>
      <c r="R81" s="130"/>
      <c r="S81" s="130">
        <f>COUNTIF(S9:S77,"é")</f>
        <v>4</v>
      </c>
      <c r="T81" s="130"/>
      <c r="U81" s="130"/>
      <c r="V81" s="130"/>
      <c r="W81" s="130"/>
      <c r="X81" s="130">
        <f>COUNTIF(X9:X77,"é")</f>
        <v>4</v>
      </c>
      <c r="Y81" s="130"/>
      <c r="Z81" s="130"/>
      <c r="AA81" s="130"/>
      <c r="AB81" s="130"/>
      <c r="AC81" s="130">
        <f>COUNTIF(AC9:AC77,"é")</f>
        <v>2</v>
      </c>
      <c r="AD81" s="130"/>
      <c r="AE81" s="130"/>
      <c r="AF81" s="130"/>
      <c r="AG81" s="130"/>
      <c r="AH81" s="130">
        <f>COUNTIF(AH9:AH77,"é")</f>
        <v>4</v>
      </c>
      <c r="AI81" s="130"/>
      <c r="AJ81" s="130"/>
      <c r="AK81" s="130"/>
      <c r="AL81" s="130"/>
      <c r="AM81" s="130">
        <f>COUNTIF(AM9:AM77,"é")</f>
        <v>4</v>
      </c>
      <c r="AN81" s="131"/>
      <c r="AO81" s="174"/>
      <c r="AP81" s="174"/>
      <c r="AQ81" s="174"/>
    </row>
    <row r="82" spans="1:43" ht="13.5" thickBot="1">
      <c r="A82" s="2"/>
      <c r="B82" s="21"/>
      <c r="C82" s="24" t="s">
        <v>82</v>
      </c>
      <c r="D82" s="34"/>
      <c r="E82" s="34"/>
      <c r="F82" s="132"/>
      <c r="G82" s="132"/>
      <c r="H82" s="132"/>
      <c r="I82" s="132">
        <f>COUNTIF(I9:I77,"e")</f>
        <v>0</v>
      </c>
      <c r="J82" s="132"/>
      <c r="K82" s="132"/>
      <c r="L82" s="132"/>
      <c r="M82" s="132"/>
      <c r="N82" s="132">
        <f>COUNTIF(N9:N77,"e")</f>
        <v>0</v>
      </c>
      <c r="O82" s="132"/>
      <c r="P82" s="132"/>
      <c r="Q82" s="132"/>
      <c r="R82" s="132"/>
      <c r="S82" s="132">
        <f>COUNTIF(S9:S77,"e")</f>
        <v>0</v>
      </c>
      <c r="T82" s="132"/>
      <c r="U82" s="132"/>
      <c r="V82" s="132"/>
      <c r="W82" s="132"/>
      <c r="X82" s="132">
        <f>COUNTIF(X9:X77,"e")</f>
        <v>0</v>
      </c>
      <c r="Y82" s="132"/>
      <c r="Z82" s="132"/>
      <c r="AA82" s="132"/>
      <c r="AB82" s="132"/>
      <c r="AC82" s="132">
        <f>COUNTIF(AC9:AC77,"e")</f>
        <v>0</v>
      </c>
      <c r="AD82" s="132"/>
      <c r="AE82" s="132"/>
      <c r="AF82" s="132"/>
      <c r="AG82" s="132"/>
      <c r="AH82" s="132">
        <f>COUNTIF(AH9:AH77,"e")</f>
        <v>0</v>
      </c>
      <c r="AI82" s="132"/>
      <c r="AJ82" s="132"/>
      <c r="AK82" s="132"/>
      <c r="AL82" s="132"/>
      <c r="AM82" s="132">
        <f>COUNTIF(AM9:AM77,"e")</f>
        <v>0</v>
      </c>
      <c r="AN82" s="133"/>
      <c r="AO82" s="174"/>
      <c r="AP82" s="174"/>
      <c r="AQ82" s="174"/>
    </row>
    <row r="83" spans="1:43" ht="12.75">
      <c r="A83" s="6"/>
      <c r="B83" s="21"/>
      <c r="C83" s="25"/>
      <c r="D83" s="30"/>
      <c r="E83" s="3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174"/>
      <c r="AP83" s="174"/>
      <c r="AQ83" s="174"/>
    </row>
    <row r="84" spans="1:43" ht="12.75" customHeight="1">
      <c r="A84" s="222"/>
      <c r="B84" s="2"/>
      <c r="C84" s="222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4"/>
      <c r="Q84" s="224"/>
      <c r="R84" s="224"/>
      <c r="S84" s="224"/>
      <c r="T84" s="218" t="s">
        <v>229</v>
      </c>
      <c r="U84" s="224"/>
      <c r="V84" s="224"/>
      <c r="W84" s="4"/>
      <c r="X84" s="224"/>
      <c r="Y84" s="224"/>
      <c r="Z84" s="224"/>
      <c r="AA84" s="224"/>
      <c r="AB84" s="224"/>
      <c r="AC84" s="224"/>
      <c r="AD84" s="224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</row>
    <row r="85" spans="1:43" ht="12.75" customHeight="1">
      <c r="A85" s="5" t="s">
        <v>230</v>
      </c>
      <c r="C85" s="225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18" t="s">
        <v>231</v>
      </c>
      <c r="U85" s="226"/>
      <c r="V85" s="226"/>
      <c r="W85" s="4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</row>
    <row r="86" spans="1:43" ht="12.75" customHeight="1" thickBot="1">
      <c r="A86" s="219" t="s">
        <v>234</v>
      </c>
      <c r="B86" s="220"/>
      <c r="C86" s="221"/>
      <c r="D86" s="227"/>
      <c r="E86" s="227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</row>
    <row r="87" spans="1:43" ht="13.5" thickBot="1">
      <c r="A87" s="444" t="s">
        <v>48</v>
      </c>
      <c r="B87" s="445"/>
      <c r="C87" s="446"/>
      <c r="D87" s="40">
        <f aca="true" t="shared" si="10" ref="D87:AN87">SUM(D88:D108)</f>
        <v>186</v>
      </c>
      <c r="E87" s="40">
        <f t="shared" si="10"/>
        <v>62</v>
      </c>
      <c r="F87" s="80">
        <f t="shared" si="10"/>
        <v>0</v>
      </c>
      <c r="G87" s="80">
        <f t="shared" si="10"/>
        <v>0</v>
      </c>
      <c r="H87" s="80">
        <f t="shared" si="10"/>
        <v>0</v>
      </c>
      <c r="I87" s="80">
        <f t="shared" si="10"/>
        <v>0</v>
      </c>
      <c r="J87" s="80">
        <f t="shared" si="10"/>
        <v>0</v>
      </c>
      <c r="K87" s="80">
        <f t="shared" si="10"/>
        <v>0</v>
      </c>
      <c r="L87" s="80">
        <f t="shared" si="10"/>
        <v>0</v>
      </c>
      <c r="M87" s="80">
        <f t="shared" si="10"/>
        <v>0</v>
      </c>
      <c r="N87" s="80">
        <f t="shared" si="10"/>
        <v>0</v>
      </c>
      <c r="O87" s="80">
        <f t="shared" si="10"/>
        <v>0</v>
      </c>
      <c r="P87" s="80">
        <f t="shared" si="10"/>
        <v>0</v>
      </c>
      <c r="Q87" s="80">
        <f t="shared" si="10"/>
        <v>0</v>
      </c>
      <c r="R87" s="80">
        <f t="shared" si="10"/>
        <v>0</v>
      </c>
      <c r="S87" s="80">
        <f t="shared" si="10"/>
        <v>0</v>
      </c>
      <c r="T87" s="80">
        <f t="shared" si="10"/>
        <v>0</v>
      </c>
      <c r="U87" s="80">
        <f t="shared" si="10"/>
        <v>26</v>
      </c>
      <c r="V87" s="80">
        <f t="shared" si="10"/>
        <v>4</v>
      </c>
      <c r="W87" s="80">
        <f t="shared" si="10"/>
        <v>12</v>
      </c>
      <c r="X87" s="80">
        <f t="shared" si="10"/>
        <v>0</v>
      </c>
      <c r="Y87" s="80">
        <f t="shared" si="10"/>
        <v>11</v>
      </c>
      <c r="Z87" s="80">
        <f t="shared" si="10"/>
        <v>34</v>
      </c>
      <c r="AA87" s="80">
        <f t="shared" si="10"/>
        <v>6</v>
      </c>
      <c r="AB87" s="80">
        <f t="shared" si="10"/>
        <v>16</v>
      </c>
      <c r="AC87" s="80">
        <f t="shared" si="10"/>
        <v>0</v>
      </c>
      <c r="AD87" s="80">
        <f t="shared" si="10"/>
        <v>13</v>
      </c>
      <c r="AE87" s="80">
        <f t="shared" si="10"/>
        <v>32</v>
      </c>
      <c r="AF87" s="80">
        <f t="shared" si="10"/>
        <v>18</v>
      </c>
      <c r="AG87" s="80">
        <f t="shared" si="10"/>
        <v>18</v>
      </c>
      <c r="AH87" s="80">
        <f t="shared" si="10"/>
        <v>0</v>
      </c>
      <c r="AI87" s="80">
        <f t="shared" si="10"/>
        <v>17</v>
      </c>
      <c r="AJ87" s="80">
        <f t="shared" si="10"/>
        <v>0</v>
      </c>
      <c r="AK87" s="80">
        <f t="shared" si="10"/>
        <v>8</v>
      </c>
      <c r="AL87" s="80">
        <f t="shared" si="10"/>
        <v>12</v>
      </c>
      <c r="AM87" s="80">
        <f t="shared" si="10"/>
        <v>0</v>
      </c>
      <c r="AN87" s="80">
        <f t="shared" si="10"/>
        <v>21</v>
      </c>
      <c r="AO87" s="194"/>
      <c r="AP87" s="195"/>
      <c r="AQ87" s="196"/>
    </row>
    <row r="88" spans="1:43" ht="13.5" thickBot="1">
      <c r="A88" s="438" t="s">
        <v>85</v>
      </c>
      <c r="B88" s="18" t="s">
        <v>188</v>
      </c>
      <c r="C88" s="18" t="s">
        <v>135</v>
      </c>
      <c r="D88" s="37">
        <f aca="true" t="shared" si="11" ref="D88:D108">SUM(F88:AN88)-E88</f>
        <v>14</v>
      </c>
      <c r="E88" s="37">
        <f aca="true" t="shared" si="12" ref="E88:E108">J88+O88+T88+Y88+AD88+AI88+AN88</f>
        <v>4</v>
      </c>
      <c r="F88" s="84"/>
      <c r="G88" s="85"/>
      <c r="H88" s="85"/>
      <c r="I88" s="85"/>
      <c r="J88" s="89"/>
      <c r="K88" s="87"/>
      <c r="L88" s="85"/>
      <c r="M88" s="85"/>
      <c r="N88" s="85"/>
      <c r="O88" s="86"/>
      <c r="P88" s="87"/>
      <c r="Q88" s="85"/>
      <c r="R88" s="85"/>
      <c r="S88" s="85"/>
      <c r="T88" s="89"/>
      <c r="U88" s="109">
        <v>10</v>
      </c>
      <c r="V88" s="110">
        <v>0</v>
      </c>
      <c r="W88" s="110">
        <v>4</v>
      </c>
      <c r="X88" s="110" t="s">
        <v>65</v>
      </c>
      <c r="Y88" s="111">
        <v>4</v>
      </c>
      <c r="Z88" s="87"/>
      <c r="AA88" s="85"/>
      <c r="AB88" s="85"/>
      <c r="AC88" s="85"/>
      <c r="AD88" s="89"/>
      <c r="AE88" s="84"/>
      <c r="AF88" s="85"/>
      <c r="AG88" s="85"/>
      <c r="AH88" s="85"/>
      <c r="AI88" s="89"/>
      <c r="AJ88" s="84"/>
      <c r="AK88" s="85"/>
      <c r="AL88" s="85"/>
      <c r="AM88" s="85"/>
      <c r="AN88" s="89"/>
      <c r="AO88" s="197">
        <v>11</v>
      </c>
      <c r="AP88" s="187"/>
      <c r="AQ88" s="188"/>
    </row>
    <row r="89" spans="1:43" ht="13.5" thickBot="1">
      <c r="A89" s="11" t="s">
        <v>86</v>
      </c>
      <c r="B89" s="18" t="s">
        <v>189</v>
      </c>
      <c r="C89" s="18" t="s">
        <v>136</v>
      </c>
      <c r="D89" s="37">
        <f t="shared" si="11"/>
        <v>14</v>
      </c>
      <c r="E89" s="37">
        <f t="shared" si="12"/>
        <v>4</v>
      </c>
      <c r="F89" s="84"/>
      <c r="G89" s="85"/>
      <c r="H89" s="85"/>
      <c r="I89" s="85"/>
      <c r="J89" s="89"/>
      <c r="K89" s="87"/>
      <c r="L89" s="85"/>
      <c r="M89" s="85"/>
      <c r="N89" s="85"/>
      <c r="O89" s="86"/>
      <c r="P89" s="87"/>
      <c r="Q89" s="85"/>
      <c r="R89" s="85"/>
      <c r="S89" s="85"/>
      <c r="T89" s="89"/>
      <c r="U89" s="84"/>
      <c r="V89" s="85"/>
      <c r="W89" s="85"/>
      <c r="X89" s="85"/>
      <c r="Y89" s="86"/>
      <c r="Z89" s="96">
        <v>10</v>
      </c>
      <c r="AA89" s="110">
        <v>0</v>
      </c>
      <c r="AB89" s="110">
        <v>4</v>
      </c>
      <c r="AC89" s="110" t="s">
        <v>65</v>
      </c>
      <c r="AD89" s="111">
        <v>4</v>
      </c>
      <c r="AE89" s="84"/>
      <c r="AF89" s="85"/>
      <c r="AG89" s="85"/>
      <c r="AH89" s="85"/>
      <c r="AI89" s="89"/>
      <c r="AJ89" s="84"/>
      <c r="AK89" s="85"/>
      <c r="AL89" s="85"/>
      <c r="AM89" s="85"/>
      <c r="AN89" s="89"/>
      <c r="AO89" s="197">
        <v>73</v>
      </c>
      <c r="AP89" s="187"/>
      <c r="AQ89" s="188"/>
    </row>
    <row r="90" spans="1:43" ht="13.5" thickBot="1">
      <c r="A90" s="11" t="s">
        <v>87</v>
      </c>
      <c r="B90" s="18" t="s">
        <v>190</v>
      </c>
      <c r="C90" s="18" t="s">
        <v>72</v>
      </c>
      <c r="D90" s="37">
        <f t="shared" si="11"/>
        <v>10</v>
      </c>
      <c r="E90" s="37">
        <f t="shared" si="12"/>
        <v>3</v>
      </c>
      <c r="F90" s="91"/>
      <c r="G90" s="92"/>
      <c r="H90" s="92"/>
      <c r="I90" s="92"/>
      <c r="J90" s="95"/>
      <c r="K90" s="94"/>
      <c r="L90" s="92"/>
      <c r="M90" s="92"/>
      <c r="N90" s="92"/>
      <c r="O90" s="93"/>
      <c r="P90" s="94"/>
      <c r="Q90" s="92"/>
      <c r="R90" s="92"/>
      <c r="S90" s="92"/>
      <c r="T90" s="95"/>
      <c r="U90" s="96">
        <v>6</v>
      </c>
      <c r="V90" s="97">
        <v>0</v>
      </c>
      <c r="W90" s="97">
        <v>4</v>
      </c>
      <c r="X90" s="97" t="s">
        <v>65</v>
      </c>
      <c r="Y90" s="98">
        <v>3</v>
      </c>
      <c r="Z90" s="94"/>
      <c r="AA90" s="92"/>
      <c r="AB90" s="92"/>
      <c r="AC90" s="92"/>
      <c r="AD90" s="95"/>
      <c r="AE90" s="91"/>
      <c r="AF90" s="92"/>
      <c r="AG90" s="92"/>
      <c r="AH90" s="92"/>
      <c r="AI90" s="95"/>
      <c r="AJ90" s="91"/>
      <c r="AK90" s="92"/>
      <c r="AL90" s="92"/>
      <c r="AM90" s="92"/>
      <c r="AN90" s="95"/>
      <c r="AO90" s="191">
        <v>9</v>
      </c>
      <c r="AP90" s="178">
        <v>39</v>
      </c>
      <c r="AQ90" s="179"/>
    </row>
    <row r="91" spans="1:43" ht="13.5" thickBot="1">
      <c r="A91" s="11" t="s">
        <v>88</v>
      </c>
      <c r="B91" s="18" t="s">
        <v>191</v>
      </c>
      <c r="C91" s="18" t="s">
        <v>73</v>
      </c>
      <c r="D91" s="37">
        <f t="shared" si="11"/>
        <v>18</v>
      </c>
      <c r="E91" s="37">
        <f t="shared" si="12"/>
        <v>4</v>
      </c>
      <c r="F91" s="91"/>
      <c r="G91" s="92"/>
      <c r="H91" s="92"/>
      <c r="I91" s="92"/>
      <c r="J91" s="95"/>
      <c r="K91" s="94"/>
      <c r="L91" s="92"/>
      <c r="M91" s="92"/>
      <c r="N91" s="92"/>
      <c r="O91" s="93"/>
      <c r="P91" s="94"/>
      <c r="Q91" s="92"/>
      <c r="R91" s="92"/>
      <c r="S91" s="92"/>
      <c r="T91" s="95"/>
      <c r="U91" s="96">
        <v>10</v>
      </c>
      <c r="V91" s="97">
        <v>4</v>
      </c>
      <c r="W91" s="97">
        <v>4</v>
      </c>
      <c r="X91" s="97" t="s">
        <v>65</v>
      </c>
      <c r="Y91" s="98">
        <v>4</v>
      </c>
      <c r="Z91" s="94"/>
      <c r="AA91" s="92"/>
      <c r="AB91" s="92"/>
      <c r="AC91" s="92"/>
      <c r="AD91" s="95"/>
      <c r="AE91" s="91"/>
      <c r="AF91" s="92"/>
      <c r="AG91" s="92"/>
      <c r="AH91" s="92"/>
      <c r="AI91" s="95"/>
      <c r="AJ91" s="91"/>
      <c r="AK91" s="92"/>
      <c r="AL91" s="92"/>
      <c r="AM91" s="92"/>
      <c r="AN91" s="95"/>
      <c r="AO91" s="191">
        <v>9</v>
      </c>
      <c r="AP91" s="178">
        <v>39</v>
      </c>
      <c r="AQ91" s="179"/>
    </row>
    <row r="92" spans="1:43" ht="23.25" thickBot="1">
      <c r="A92" s="11" t="s">
        <v>89</v>
      </c>
      <c r="B92" s="18" t="s">
        <v>192</v>
      </c>
      <c r="C92" s="18" t="s">
        <v>74</v>
      </c>
      <c r="D92" s="37">
        <f t="shared" si="11"/>
        <v>14</v>
      </c>
      <c r="E92" s="37">
        <f t="shared" si="12"/>
        <v>3</v>
      </c>
      <c r="F92" s="91"/>
      <c r="G92" s="92"/>
      <c r="H92" s="92"/>
      <c r="I92" s="92"/>
      <c r="J92" s="95"/>
      <c r="K92" s="94"/>
      <c r="L92" s="92"/>
      <c r="M92" s="92"/>
      <c r="N92" s="92"/>
      <c r="O92" s="93"/>
      <c r="P92" s="94"/>
      <c r="Q92" s="92"/>
      <c r="R92" s="92"/>
      <c r="S92" s="92"/>
      <c r="T92" s="95"/>
      <c r="U92" s="91"/>
      <c r="V92" s="92"/>
      <c r="W92" s="92"/>
      <c r="X92" s="92"/>
      <c r="Y92" s="93"/>
      <c r="Z92" s="96">
        <v>8</v>
      </c>
      <c r="AA92" s="135">
        <v>0</v>
      </c>
      <c r="AB92" s="97">
        <v>6</v>
      </c>
      <c r="AC92" s="99" t="s">
        <v>65</v>
      </c>
      <c r="AD92" s="102">
        <v>3</v>
      </c>
      <c r="AE92" s="91"/>
      <c r="AF92" s="92"/>
      <c r="AG92" s="92"/>
      <c r="AH92" s="92"/>
      <c r="AI92" s="95"/>
      <c r="AJ92" s="91"/>
      <c r="AK92" s="92"/>
      <c r="AL92" s="92"/>
      <c r="AM92" s="92"/>
      <c r="AN92" s="95"/>
      <c r="AO92" s="191">
        <v>74</v>
      </c>
      <c r="AP92" s="178"/>
      <c r="AQ92" s="179" t="s">
        <v>148</v>
      </c>
    </row>
    <row r="93" spans="1:43" ht="13.5" thickBot="1">
      <c r="A93" s="11" t="s">
        <v>90</v>
      </c>
      <c r="B93" s="18" t="s">
        <v>193</v>
      </c>
      <c r="C93" s="18" t="s">
        <v>75</v>
      </c>
      <c r="D93" s="37">
        <f t="shared" si="11"/>
        <v>14</v>
      </c>
      <c r="E93" s="37">
        <f t="shared" si="12"/>
        <v>3</v>
      </c>
      <c r="F93" s="91"/>
      <c r="G93" s="92"/>
      <c r="H93" s="92"/>
      <c r="I93" s="92"/>
      <c r="J93" s="95"/>
      <c r="K93" s="94"/>
      <c r="L93" s="92"/>
      <c r="M93" s="92"/>
      <c r="N93" s="92"/>
      <c r="O93" s="93"/>
      <c r="P93" s="94"/>
      <c r="Q93" s="92"/>
      <c r="R93" s="92"/>
      <c r="S93" s="92"/>
      <c r="T93" s="95"/>
      <c r="U93" s="91"/>
      <c r="V93" s="92"/>
      <c r="W93" s="92"/>
      <c r="X93" s="92"/>
      <c r="Y93" s="93"/>
      <c r="Z93" s="96">
        <v>8</v>
      </c>
      <c r="AA93" s="97">
        <v>6</v>
      </c>
      <c r="AB93" s="97">
        <v>0</v>
      </c>
      <c r="AC93" s="97" t="s">
        <v>252</v>
      </c>
      <c r="AD93" s="98">
        <v>3</v>
      </c>
      <c r="AE93" s="91"/>
      <c r="AF93" s="92"/>
      <c r="AG93" s="92"/>
      <c r="AH93" s="92"/>
      <c r="AI93" s="95"/>
      <c r="AJ93" s="91"/>
      <c r="AK93" s="92"/>
      <c r="AL93" s="92"/>
      <c r="AM93" s="92"/>
      <c r="AN93" s="95"/>
      <c r="AO93" s="197">
        <v>44</v>
      </c>
      <c r="AP93" s="178"/>
      <c r="AQ93" s="179"/>
    </row>
    <row r="94" spans="1:43" ht="23.25" thickBot="1">
      <c r="A94" s="11" t="s">
        <v>91</v>
      </c>
      <c r="B94" s="18" t="s">
        <v>194</v>
      </c>
      <c r="C94" s="18" t="s">
        <v>76</v>
      </c>
      <c r="D94" s="37">
        <f t="shared" si="11"/>
        <v>14</v>
      </c>
      <c r="E94" s="37">
        <f t="shared" si="12"/>
        <v>3</v>
      </c>
      <c r="F94" s="91"/>
      <c r="G94" s="92"/>
      <c r="H94" s="92"/>
      <c r="I94" s="92"/>
      <c r="J94" s="95"/>
      <c r="K94" s="94"/>
      <c r="L94" s="92"/>
      <c r="M94" s="92"/>
      <c r="N94" s="92"/>
      <c r="O94" s="93"/>
      <c r="P94" s="94"/>
      <c r="Q94" s="92"/>
      <c r="R94" s="92"/>
      <c r="S94" s="92"/>
      <c r="T94" s="95"/>
      <c r="U94" s="91"/>
      <c r="V94" s="92"/>
      <c r="W94" s="92"/>
      <c r="X94" s="92"/>
      <c r="Y94" s="93"/>
      <c r="Z94" s="96">
        <v>8</v>
      </c>
      <c r="AA94" s="135">
        <v>0</v>
      </c>
      <c r="AB94" s="97">
        <v>6</v>
      </c>
      <c r="AC94" s="99" t="s">
        <v>252</v>
      </c>
      <c r="AD94" s="102">
        <v>3</v>
      </c>
      <c r="AE94" s="91"/>
      <c r="AF94" s="92"/>
      <c r="AG94" s="92"/>
      <c r="AH94" s="92"/>
      <c r="AI94" s="95"/>
      <c r="AJ94" s="91"/>
      <c r="AK94" s="92"/>
      <c r="AL94" s="92"/>
      <c r="AM94" s="92"/>
      <c r="AN94" s="95"/>
      <c r="AO94" s="191">
        <v>75</v>
      </c>
      <c r="AP94" s="178">
        <v>76</v>
      </c>
      <c r="AQ94" s="179"/>
    </row>
    <row r="95" spans="1:43" ht="13.5" thickBot="1">
      <c r="A95" s="11" t="s">
        <v>92</v>
      </c>
      <c r="B95" s="18" t="s">
        <v>195</v>
      </c>
      <c r="C95" s="18" t="s">
        <v>77</v>
      </c>
      <c r="D95" s="37">
        <f t="shared" si="11"/>
        <v>14</v>
      </c>
      <c r="E95" s="37">
        <f t="shared" si="12"/>
        <v>4</v>
      </c>
      <c r="F95" s="91"/>
      <c r="G95" s="92"/>
      <c r="H95" s="92"/>
      <c r="I95" s="92"/>
      <c r="J95" s="95"/>
      <c r="K95" s="94"/>
      <c r="L95" s="92"/>
      <c r="M95" s="92"/>
      <c r="N95" s="92"/>
      <c r="O95" s="93"/>
      <c r="P95" s="94"/>
      <c r="Q95" s="92"/>
      <c r="R95" s="92"/>
      <c r="S95" s="92"/>
      <c r="T95" s="95"/>
      <c r="U95" s="91"/>
      <c r="V95" s="92"/>
      <c r="W95" s="92"/>
      <c r="X95" s="92"/>
      <c r="Y95" s="93"/>
      <c r="Z95" s="94"/>
      <c r="AA95" s="92"/>
      <c r="AB95" s="92"/>
      <c r="AC95" s="92"/>
      <c r="AD95" s="95"/>
      <c r="AE95" s="96">
        <v>8</v>
      </c>
      <c r="AF95" s="135">
        <v>6</v>
      </c>
      <c r="AG95" s="97">
        <v>0</v>
      </c>
      <c r="AH95" s="99" t="s">
        <v>65</v>
      </c>
      <c r="AI95" s="102">
        <v>4</v>
      </c>
      <c r="AJ95" s="91"/>
      <c r="AK95" s="92"/>
      <c r="AL95" s="92"/>
      <c r="AM95" s="92"/>
      <c r="AN95" s="95"/>
      <c r="AO95" s="191">
        <v>9</v>
      </c>
      <c r="AP95" s="178">
        <v>39</v>
      </c>
      <c r="AQ95" s="179" t="s">
        <v>148</v>
      </c>
    </row>
    <row r="96" spans="1:43" ht="13.5" thickBot="1">
      <c r="A96" s="11" t="s">
        <v>93</v>
      </c>
      <c r="B96" s="18" t="s">
        <v>196</v>
      </c>
      <c r="C96" s="18" t="s">
        <v>78</v>
      </c>
      <c r="D96" s="37">
        <f t="shared" si="11"/>
        <v>14</v>
      </c>
      <c r="E96" s="37">
        <f t="shared" si="12"/>
        <v>4</v>
      </c>
      <c r="F96" s="91"/>
      <c r="G96" s="92"/>
      <c r="H96" s="92"/>
      <c r="I96" s="92"/>
      <c r="J96" s="95"/>
      <c r="K96" s="94"/>
      <c r="L96" s="92"/>
      <c r="M96" s="92"/>
      <c r="N96" s="92"/>
      <c r="O96" s="93"/>
      <c r="P96" s="94"/>
      <c r="Q96" s="92"/>
      <c r="R96" s="92"/>
      <c r="S96" s="92"/>
      <c r="T96" s="95"/>
      <c r="U96" s="91"/>
      <c r="V96" s="92"/>
      <c r="W96" s="92"/>
      <c r="X96" s="92"/>
      <c r="Y96" s="93"/>
      <c r="Z96" s="94"/>
      <c r="AA96" s="92"/>
      <c r="AB96" s="92"/>
      <c r="AC96" s="92"/>
      <c r="AD96" s="95"/>
      <c r="AE96" s="99">
        <v>8</v>
      </c>
      <c r="AF96" s="97">
        <v>0</v>
      </c>
      <c r="AG96" s="97">
        <v>6</v>
      </c>
      <c r="AH96" s="97" t="s">
        <v>65</v>
      </c>
      <c r="AI96" s="98">
        <v>4</v>
      </c>
      <c r="AJ96" s="91"/>
      <c r="AK96" s="92"/>
      <c r="AL96" s="92"/>
      <c r="AM96" s="92"/>
      <c r="AN96" s="95"/>
      <c r="AO96" s="191">
        <v>80</v>
      </c>
      <c r="AP96" s="178">
        <v>45</v>
      </c>
      <c r="AQ96" s="179" t="s">
        <v>148</v>
      </c>
    </row>
    <row r="97" spans="1:43" ht="23.25" thickBot="1">
      <c r="A97" s="11" t="s">
        <v>94</v>
      </c>
      <c r="B97" s="18" t="s">
        <v>197</v>
      </c>
      <c r="C97" s="18" t="s">
        <v>79</v>
      </c>
      <c r="D97" s="37">
        <f t="shared" si="11"/>
        <v>14</v>
      </c>
      <c r="E97" s="37">
        <f t="shared" si="12"/>
        <v>3</v>
      </c>
      <c r="F97" s="91"/>
      <c r="G97" s="92"/>
      <c r="H97" s="92"/>
      <c r="I97" s="92"/>
      <c r="J97" s="95"/>
      <c r="K97" s="94"/>
      <c r="L97" s="92"/>
      <c r="M97" s="92"/>
      <c r="N97" s="92"/>
      <c r="O97" s="93"/>
      <c r="P97" s="94"/>
      <c r="Q97" s="92"/>
      <c r="R97" s="92"/>
      <c r="S97" s="92"/>
      <c r="T97" s="95"/>
      <c r="U97" s="91"/>
      <c r="V97" s="92"/>
      <c r="W97" s="92"/>
      <c r="X97" s="92"/>
      <c r="Y97" s="93"/>
      <c r="Z97" s="94"/>
      <c r="AA97" s="92"/>
      <c r="AB97" s="92"/>
      <c r="AC97" s="92"/>
      <c r="AD97" s="95"/>
      <c r="AE97" s="96">
        <v>8</v>
      </c>
      <c r="AF97" s="135">
        <v>0</v>
      </c>
      <c r="AG97" s="97">
        <v>6</v>
      </c>
      <c r="AH97" s="99" t="s">
        <v>65</v>
      </c>
      <c r="AI97" s="102">
        <v>3</v>
      </c>
      <c r="AJ97" s="91"/>
      <c r="AK97" s="92"/>
      <c r="AL97" s="92"/>
      <c r="AM97" s="92"/>
      <c r="AN97" s="95"/>
      <c r="AO97" s="177">
        <v>78</v>
      </c>
      <c r="AP97" s="178"/>
      <c r="AQ97" s="179"/>
    </row>
    <row r="98" spans="1:43" ht="13.5" thickBot="1">
      <c r="A98" s="11" t="s">
        <v>95</v>
      </c>
      <c r="B98" s="18" t="s">
        <v>198</v>
      </c>
      <c r="C98" s="18" t="s">
        <v>80</v>
      </c>
      <c r="D98" s="37">
        <f t="shared" si="11"/>
        <v>18</v>
      </c>
      <c r="E98" s="37">
        <f t="shared" si="12"/>
        <v>4</v>
      </c>
      <c r="F98" s="91"/>
      <c r="G98" s="92"/>
      <c r="H98" s="92"/>
      <c r="I98" s="92"/>
      <c r="J98" s="95"/>
      <c r="K98" s="94"/>
      <c r="L98" s="92"/>
      <c r="M98" s="92"/>
      <c r="N98" s="92"/>
      <c r="O98" s="93"/>
      <c r="P98" s="94"/>
      <c r="Q98" s="92"/>
      <c r="R98" s="92"/>
      <c r="S98" s="92"/>
      <c r="T98" s="95"/>
      <c r="U98" s="91"/>
      <c r="V98" s="92"/>
      <c r="W98" s="92"/>
      <c r="X98" s="92"/>
      <c r="Y98" s="93"/>
      <c r="Z98" s="94"/>
      <c r="AA98" s="92"/>
      <c r="AB98" s="92"/>
      <c r="AC98" s="92"/>
      <c r="AD98" s="95"/>
      <c r="AE98" s="99">
        <v>8</v>
      </c>
      <c r="AF98" s="97">
        <v>4</v>
      </c>
      <c r="AG98" s="97">
        <v>6</v>
      </c>
      <c r="AH98" s="97" t="s">
        <v>65</v>
      </c>
      <c r="AI98" s="98">
        <v>4</v>
      </c>
      <c r="AJ98" s="91"/>
      <c r="AK98" s="92"/>
      <c r="AL98" s="92"/>
      <c r="AM98" s="92"/>
      <c r="AN98" s="95"/>
      <c r="AO98" s="191">
        <v>74</v>
      </c>
      <c r="AP98" s="178">
        <v>76</v>
      </c>
      <c r="AQ98" s="179"/>
    </row>
    <row r="99" spans="1:43" ht="14.25" thickBot="1" thickTop="1">
      <c r="A99" s="11"/>
      <c r="B99" s="268"/>
      <c r="C99" s="277" t="s">
        <v>257</v>
      </c>
      <c r="D99" s="278"/>
      <c r="E99" s="279"/>
      <c r="F99" s="280"/>
      <c r="G99" s="281"/>
      <c r="H99" s="281"/>
      <c r="I99" s="281"/>
      <c r="J99" s="282" t="s">
        <v>255</v>
      </c>
      <c r="K99" s="94"/>
      <c r="L99" s="92"/>
      <c r="M99" s="92"/>
      <c r="N99" s="92"/>
      <c r="O99" s="93"/>
      <c r="P99" s="94"/>
      <c r="Q99" s="92"/>
      <c r="R99" s="92"/>
      <c r="S99" s="92"/>
      <c r="T99" s="95"/>
      <c r="U99" s="91"/>
      <c r="V99" s="92"/>
      <c r="W99" s="92"/>
      <c r="X99" s="92"/>
      <c r="Y99" s="93"/>
      <c r="Z99" s="94"/>
      <c r="AA99" s="92"/>
      <c r="AB99" s="92"/>
      <c r="AC99" s="92"/>
      <c r="AD99" s="95"/>
      <c r="AE99" s="99"/>
      <c r="AF99" s="135"/>
      <c r="AG99" s="97"/>
      <c r="AH99" s="99"/>
      <c r="AI99" s="102"/>
      <c r="AJ99" s="91"/>
      <c r="AK99" s="92"/>
      <c r="AL99" s="92"/>
      <c r="AM99" s="92"/>
      <c r="AN99" s="95"/>
      <c r="AO99" s="177"/>
      <c r="AP99" s="178"/>
      <c r="AQ99" s="179"/>
    </row>
    <row r="100" spans="1:43" ht="14.25" thickBot="1" thickTop="1">
      <c r="A100" s="11"/>
      <c r="B100" s="269"/>
      <c r="C100" s="270" t="s">
        <v>249</v>
      </c>
      <c r="D100" s="228"/>
      <c r="E100" s="229"/>
      <c r="F100" s="230"/>
      <c r="G100" s="231"/>
      <c r="H100" s="231"/>
      <c r="I100" s="231"/>
      <c r="J100" s="232"/>
      <c r="K100" s="94"/>
      <c r="L100" s="92"/>
      <c r="M100" s="92"/>
      <c r="N100" s="92"/>
      <c r="O100" s="93"/>
      <c r="P100" s="94"/>
      <c r="Q100" s="92"/>
      <c r="R100" s="92"/>
      <c r="S100" s="92"/>
      <c r="T100" s="95"/>
      <c r="U100" s="91"/>
      <c r="V100" s="92"/>
      <c r="W100" s="92"/>
      <c r="X100" s="92"/>
      <c r="Y100" s="93"/>
      <c r="Z100" s="94"/>
      <c r="AA100" s="92"/>
      <c r="AB100" s="92"/>
      <c r="AC100" s="92"/>
      <c r="AD100" s="95"/>
      <c r="AE100" s="99"/>
      <c r="AF100" s="135"/>
      <c r="AG100" s="97"/>
      <c r="AH100" s="99"/>
      <c r="AI100" s="102"/>
      <c r="AJ100" s="91"/>
      <c r="AK100" s="92"/>
      <c r="AL100" s="92"/>
      <c r="AM100" s="92"/>
      <c r="AN100" s="95"/>
      <c r="AO100" s="177"/>
      <c r="AP100" s="178"/>
      <c r="AQ100" s="179"/>
    </row>
    <row r="101" spans="1:43" ht="13.5" thickBot="1">
      <c r="A101" s="11">
        <v>84</v>
      </c>
      <c r="B101" s="271" t="s">
        <v>259</v>
      </c>
      <c r="C101" s="272" t="s">
        <v>250</v>
      </c>
      <c r="D101" s="233">
        <f>SUM(F101:AS101)-E101</f>
        <v>8</v>
      </c>
      <c r="E101" s="233">
        <f>J101+O101+T101+Y101+AD101+AI101+AS101+AN101+AS101</f>
        <v>2</v>
      </c>
      <c r="F101" s="91"/>
      <c r="G101" s="92"/>
      <c r="H101" s="92"/>
      <c r="I101" s="92"/>
      <c r="J101" s="95"/>
      <c r="K101" s="94"/>
      <c r="L101" s="92"/>
      <c r="M101" s="92"/>
      <c r="N101" s="92"/>
      <c r="O101" s="93"/>
      <c r="P101" s="94"/>
      <c r="Q101" s="92"/>
      <c r="R101" s="92"/>
      <c r="S101" s="92"/>
      <c r="T101" s="95"/>
      <c r="U101" s="91"/>
      <c r="V101" s="92"/>
      <c r="W101" s="92"/>
      <c r="X101" s="92"/>
      <c r="Y101" s="93"/>
      <c r="Z101" s="94"/>
      <c r="AA101" s="92"/>
      <c r="AB101" s="92"/>
      <c r="AC101" s="92"/>
      <c r="AD101" s="95"/>
      <c r="AE101" s="96">
        <v>0</v>
      </c>
      <c r="AF101" s="135">
        <v>8</v>
      </c>
      <c r="AG101" s="97">
        <v>0</v>
      </c>
      <c r="AH101" s="99" t="s">
        <v>252</v>
      </c>
      <c r="AI101" s="102">
        <v>2</v>
      </c>
      <c r="AJ101" s="91"/>
      <c r="AK101" s="92"/>
      <c r="AL101" s="92"/>
      <c r="AM101" s="92"/>
      <c r="AN101" s="95"/>
      <c r="AO101" s="177"/>
      <c r="AP101" s="178"/>
      <c r="AQ101" s="179"/>
    </row>
    <row r="102" spans="1:43" ht="14.25" thickBot="1" thickTop="1">
      <c r="A102" s="11">
        <v>85</v>
      </c>
      <c r="B102" s="271" t="s">
        <v>260</v>
      </c>
      <c r="C102" s="272" t="s">
        <v>251</v>
      </c>
      <c r="D102" s="237">
        <f>SUM(F102:AN102)-E102</f>
        <v>8</v>
      </c>
      <c r="E102" s="238">
        <f>J102+O102+T102+Y102+AD102+AI102+AN102+AS102</f>
        <v>2</v>
      </c>
      <c r="F102" s="91"/>
      <c r="G102" s="92"/>
      <c r="H102" s="92"/>
      <c r="I102" s="92"/>
      <c r="J102" s="95"/>
      <c r="K102" s="94"/>
      <c r="L102" s="92"/>
      <c r="M102" s="92"/>
      <c r="N102" s="92"/>
      <c r="O102" s="93"/>
      <c r="P102" s="94"/>
      <c r="Q102" s="92"/>
      <c r="R102" s="92"/>
      <c r="S102" s="92"/>
      <c r="T102" s="95"/>
      <c r="U102" s="91"/>
      <c r="V102" s="92"/>
      <c r="W102" s="92"/>
      <c r="X102" s="92"/>
      <c r="Y102" s="93"/>
      <c r="Z102" s="94"/>
      <c r="AA102" s="92"/>
      <c r="AB102" s="92"/>
      <c r="AC102" s="92"/>
      <c r="AD102" s="95"/>
      <c r="AE102" s="91"/>
      <c r="AF102" s="92"/>
      <c r="AG102" s="92"/>
      <c r="AH102" s="92"/>
      <c r="AI102" s="95"/>
      <c r="AJ102" s="99">
        <v>0</v>
      </c>
      <c r="AK102" s="97">
        <v>8</v>
      </c>
      <c r="AL102" s="97">
        <v>0</v>
      </c>
      <c r="AM102" s="97" t="s">
        <v>252</v>
      </c>
      <c r="AN102" s="98">
        <v>2</v>
      </c>
      <c r="AO102" s="177"/>
      <c r="AP102" s="178"/>
      <c r="AQ102" s="179"/>
    </row>
    <row r="103" spans="1:43" ht="24" thickBot="1" thickTop="1">
      <c r="A103" s="11"/>
      <c r="B103" s="273" t="s">
        <v>279</v>
      </c>
      <c r="C103" s="274" t="s">
        <v>149</v>
      </c>
      <c r="D103" s="237"/>
      <c r="E103" s="238"/>
      <c r="F103" s="239"/>
      <c r="G103" s="240"/>
      <c r="H103" s="240"/>
      <c r="I103" s="240"/>
      <c r="J103" s="241"/>
      <c r="K103" s="94"/>
      <c r="L103" s="92"/>
      <c r="M103" s="92"/>
      <c r="N103" s="92"/>
      <c r="O103" s="93"/>
      <c r="P103" s="94"/>
      <c r="Q103" s="92"/>
      <c r="R103" s="92"/>
      <c r="S103" s="92"/>
      <c r="T103" s="95"/>
      <c r="U103" s="91"/>
      <c r="V103" s="92"/>
      <c r="W103" s="92"/>
      <c r="X103" s="92"/>
      <c r="Y103" s="93"/>
      <c r="Z103" s="94"/>
      <c r="AA103" s="92"/>
      <c r="AB103" s="92"/>
      <c r="AC103" s="92"/>
      <c r="AD103" s="95"/>
      <c r="AE103" s="99"/>
      <c r="AF103" s="135"/>
      <c r="AG103" s="97"/>
      <c r="AH103" s="99"/>
      <c r="AI103" s="102"/>
      <c r="AJ103" s="91"/>
      <c r="AK103" s="92"/>
      <c r="AL103" s="92"/>
      <c r="AM103" s="92"/>
      <c r="AN103" s="95"/>
      <c r="AO103" s="177">
        <v>42</v>
      </c>
      <c r="AP103" s="178">
        <v>50</v>
      </c>
      <c r="AQ103" s="179"/>
    </row>
    <row r="104" spans="1:43" ht="14.25" thickBot="1" thickTop="1">
      <c r="A104" s="11"/>
      <c r="B104" s="273" t="s">
        <v>280</v>
      </c>
      <c r="C104" s="274" t="s">
        <v>150</v>
      </c>
      <c r="D104" s="237"/>
      <c r="E104" s="238"/>
      <c r="F104" s="239"/>
      <c r="G104" s="240"/>
      <c r="H104" s="240"/>
      <c r="I104" s="240"/>
      <c r="J104" s="241"/>
      <c r="K104" s="94"/>
      <c r="L104" s="92"/>
      <c r="M104" s="92"/>
      <c r="N104" s="92"/>
      <c r="O104" s="93"/>
      <c r="P104" s="94"/>
      <c r="Q104" s="92"/>
      <c r="R104" s="92"/>
      <c r="S104" s="92"/>
      <c r="T104" s="95"/>
      <c r="U104" s="91"/>
      <c r="V104" s="92"/>
      <c r="W104" s="92"/>
      <c r="X104" s="92"/>
      <c r="Y104" s="93"/>
      <c r="Z104" s="94"/>
      <c r="AA104" s="92"/>
      <c r="AB104" s="92"/>
      <c r="AC104" s="92"/>
      <c r="AD104" s="95"/>
      <c r="AE104" s="99"/>
      <c r="AF104" s="135"/>
      <c r="AG104" s="97"/>
      <c r="AH104" s="99"/>
      <c r="AI104" s="102"/>
      <c r="AJ104" s="91"/>
      <c r="AK104" s="92"/>
      <c r="AL104" s="92"/>
      <c r="AM104" s="92"/>
      <c r="AN104" s="95"/>
      <c r="AO104" s="177">
        <v>46</v>
      </c>
      <c r="AP104" s="178">
        <v>79</v>
      </c>
      <c r="AQ104" s="179"/>
    </row>
    <row r="105" spans="1:43" ht="14.25" thickBot="1" thickTop="1">
      <c r="A105" s="11"/>
      <c r="B105" s="273" t="s">
        <v>281</v>
      </c>
      <c r="C105" s="274" t="s">
        <v>151</v>
      </c>
      <c r="D105" s="237"/>
      <c r="E105" s="238"/>
      <c r="F105" s="239"/>
      <c r="G105" s="240"/>
      <c r="H105" s="240"/>
      <c r="I105" s="240"/>
      <c r="J105" s="241"/>
      <c r="K105" s="94"/>
      <c r="L105" s="92"/>
      <c r="M105" s="92"/>
      <c r="N105" s="92"/>
      <c r="O105" s="93"/>
      <c r="P105" s="94"/>
      <c r="Q105" s="92"/>
      <c r="R105" s="92"/>
      <c r="S105" s="92"/>
      <c r="T105" s="95"/>
      <c r="U105" s="91"/>
      <c r="V105" s="92"/>
      <c r="W105" s="92"/>
      <c r="X105" s="92"/>
      <c r="Y105" s="93"/>
      <c r="Z105" s="94"/>
      <c r="AA105" s="92"/>
      <c r="AB105" s="92"/>
      <c r="AC105" s="92"/>
      <c r="AD105" s="95"/>
      <c r="AE105" s="99"/>
      <c r="AF105" s="135"/>
      <c r="AG105" s="97"/>
      <c r="AH105" s="99"/>
      <c r="AI105" s="102"/>
      <c r="AJ105" s="91"/>
      <c r="AK105" s="92"/>
      <c r="AL105" s="92"/>
      <c r="AM105" s="92"/>
      <c r="AN105" s="95"/>
      <c r="AO105" s="177"/>
      <c r="AP105" s="178"/>
      <c r="AQ105" s="179"/>
    </row>
    <row r="106" spans="1:43" ht="13.5" thickBot="1">
      <c r="A106" s="11"/>
      <c r="B106" s="275"/>
      <c r="C106" s="276"/>
      <c r="D106" s="242"/>
      <c r="E106" s="243"/>
      <c r="F106" s="239"/>
      <c r="G106" s="240"/>
      <c r="H106" s="240"/>
      <c r="I106" s="240"/>
      <c r="J106" s="241"/>
      <c r="K106" s="94"/>
      <c r="L106" s="92"/>
      <c r="M106" s="92"/>
      <c r="N106" s="92"/>
      <c r="O106" s="93"/>
      <c r="P106" s="94"/>
      <c r="Q106" s="92"/>
      <c r="R106" s="92"/>
      <c r="S106" s="92"/>
      <c r="T106" s="95"/>
      <c r="U106" s="91"/>
      <c r="V106" s="92"/>
      <c r="W106" s="92"/>
      <c r="X106" s="92"/>
      <c r="Y106" s="93"/>
      <c r="Z106" s="94"/>
      <c r="AA106" s="92"/>
      <c r="AB106" s="92"/>
      <c r="AC106" s="92"/>
      <c r="AD106" s="95"/>
      <c r="AE106" s="99"/>
      <c r="AF106" s="135"/>
      <c r="AG106" s="97"/>
      <c r="AH106" s="99"/>
      <c r="AI106" s="102"/>
      <c r="AJ106" s="91"/>
      <c r="AK106" s="92"/>
      <c r="AL106" s="92"/>
      <c r="AM106" s="92"/>
      <c r="AN106" s="95"/>
      <c r="AO106" s="177"/>
      <c r="AP106" s="178"/>
      <c r="AQ106" s="179"/>
    </row>
    <row r="107" spans="1:43" ht="24" thickBot="1" thickTop="1">
      <c r="A107" s="11" t="s">
        <v>96</v>
      </c>
      <c r="B107" s="18" t="s">
        <v>199</v>
      </c>
      <c r="C107" s="18" t="s">
        <v>81</v>
      </c>
      <c r="D107" s="37">
        <f t="shared" si="11"/>
        <v>12</v>
      </c>
      <c r="E107" s="37">
        <f t="shared" si="12"/>
        <v>4</v>
      </c>
      <c r="F107" s="91"/>
      <c r="G107" s="92"/>
      <c r="H107" s="92"/>
      <c r="I107" s="92"/>
      <c r="J107" s="95"/>
      <c r="K107" s="94"/>
      <c r="L107" s="92"/>
      <c r="M107" s="92"/>
      <c r="N107" s="92"/>
      <c r="O107" s="93"/>
      <c r="P107" s="94"/>
      <c r="Q107" s="92"/>
      <c r="R107" s="92"/>
      <c r="S107" s="92"/>
      <c r="T107" s="95"/>
      <c r="U107" s="91"/>
      <c r="V107" s="92"/>
      <c r="W107" s="92"/>
      <c r="X107" s="92"/>
      <c r="Y107" s="93"/>
      <c r="Z107" s="94"/>
      <c r="AA107" s="92"/>
      <c r="AB107" s="92"/>
      <c r="AC107" s="92"/>
      <c r="AD107" s="95"/>
      <c r="AE107" s="91"/>
      <c r="AF107" s="92"/>
      <c r="AG107" s="92"/>
      <c r="AH107" s="92"/>
      <c r="AI107" s="95"/>
      <c r="AJ107" s="99">
        <v>0</v>
      </c>
      <c r="AK107" s="97">
        <v>0</v>
      </c>
      <c r="AL107" s="97">
        <v>12</v>
      </c>
      <c r="AM107" s="97" t="s">
        <v>252</v>
      </c>
      <c r="AN107" s="98">
        <v>4</v>
      </c>
      <c r="AO107" s="198" t="s">
        <v>146</v>
      </c>
      <c r="AP107" s="178"/>
      <c r="AQ107" s="179"/>
    </row>
    <row r="108" spans="1:43" ht="13.5" thickBot="1">
      <c r="A108" s="12" t="s">
        <v>97</v>
      </c>
      <c r="B108" s="19" t="s">
        <v>2</v>
      </c>
      <c r="C108" s="20" t="s">
        <v>57</v>
      </c>
      <c r="D108" s="37">
        <f t="shared" si="11"/>
        <v>0</v>
      </c>
      <c r="E108" s="37">
        <f t="shared" si="12"/>
        <v>15</v>
      </c>
      <c r="F108" s="136"/>
      <c r="G108" s="137"/>
      <c r="H108" s="137"/>
      <c r="I108" s="137"/>
      <c r="J108" s="138"/>
      <c r="K108" s="139"/>
      <c r="L108" s="137"/>
      <c r="M108" s="137"/>
      <c r="N108" s="137"/>
      <c r="O108" s="140"/>
      <c r="P108" s="141"/>
      <c r="Q108" s="142"/>
      <c r="R108" s="142"/>
      <c r="S108" s="142"/>
      <c r="T108" s="143"/>
      <c r="U108" s="144"/>
      <c r="V108" s="142"/>
      <c r="W108" s="142"/>
      <c r="X108" s="142"/>
      <c r="Y108" s="145"/>
      <c r="Z108" s="141"/>
      <c r="AA108" s="142"/>
      <c r="AB108" s="142"/>
      <c r="AC108" s="142"/>
      <c r="AD108" s="143"/>
      <c r="AE108" s="136"/>
      <c r="AF108" s="137"/>
      <c r="AG108" s="137"/>
      <c r="AH108" s="137"/>
      <c r="AI108" s="138"/>
      <c r="AJ108" s="99">
        <v>0</v>
      </c>
      <c r="AK108" s="97">
        <v>0</v>
      </c>
      <c r="AL108" s="97">
        <v>0</v>
      </c>
      <c r="AM108" s="97" t="s">
        <v>252</v>
      </c>
      <c r="AN108" s="98">
        <v>15</v>
      </c>
      <c r="AO108" s="199" t="s">
        <v>147</v>
      </c>
      <c r="AP108" s="200"/>
      <c r="AQ108" s="159"/>
    </row>
    <row r="109" spans="1:43" ht="12.75" customHeight="1" thickBot="1">
      <c r="A109" s="440" t="s">
        <v>83</v>
      </c>
      <c r="B109" s="441"/>
      <c r="C109" s="441"/>
      <c r="D109" s="31">
        <f aca="true" t="shared" si="13" ref="D109:AN109">D87+D78</f>
        <v>761</v>
      </c>
      <c r="E109" s="31">
        <f t="shared" si="13"/>
        <v>210</v>
      </c>
      <c r="F109" s="124">
        <f t="shared" si="13"/>
        <v>76</v>
      </c>
      <c r="G109" s="124">
        <f t="shared" si="13"/>
        <v>26</v>
      </c>
      <c r="H109" s="124">
        <f t="shared" si="13"/>
        <v>10</v>
      </c>
      <c r="I109" s="124">
        <f t="shared" si="13"/>
        <v>0</v>
      </c>
      <c r="J109" s="124">
        <f t="shared" si="13"/>
        <v>29</v>
      </c>
      <c r="K109" s="124">
        <f t="shared" si="13"/>
        <v>58</v>
      </c>
      <c r="L109" s="124">
        <f t="shared" si="13"/>
        <v>34</v>
      </c>
      <c r="M109" s="124">
        <f t="shared" si="13"/>
        <v>20</v>
      </c>
      <c r="N109" s="124">
        <f t="shared" si="13"/>
        <v>0</v>
      </c>
      <c r="O109" s="124">
        <f t="shared" si="13"/>
        <v>33</v>
      </c>
      <c r="P109" s="124">
        <f t="shared" si="13"/>
        <v>62</v>
      </c>
      <c r="Q109" s="124">
        <f t="shared" si="13"/>
        <v>34</v>
      </c>
      <c r="R109" s="124">
        <f t="shared" si="13"/>
        <v>8</v>
      </c>
      <c r="S109" s="124">
        <f t="shared" si="13"/>
        <v>0</v>
      </c>
      <c r="T109" s="124">
        <f t="shared" si="13"/>
        <v>30</v>
      </c>
      <c r="U109" s="124">
        <f t="shared" si="13"/>
        <v>66</v>
      </c>
      <c r="V109" s="124">
        <f t="shared" si="13"/>
        <v>8</v>
      </c>
      <c r="W109" s="124">
        <f t="shared" si="13"/>
        <v>32</v>
      </c>
      <c r="X109" s="124">
        <f t="shared" si="13"/>
        <v>0</v>
      </c>
      <c r="Y109" s="124">
        <f t="shared" si="13"/>
        <v>29</v>
      </c>
      <c r="Z109" s="124">
        <f t="shared" si="13"/>
        <v>72</v>
      </c>
      <c r="AA109" s="124">
        <f t="shared" si="13"/>
        <v>14</v>
      </c>
      <c r="AB109" s="124">
        <f t="shared" si="13"/>
        <v>30</v>
      </c>
      <c r="AC109" s="124">
        <f t="shared" si="13"/>
        <v>0</v>
      </c>
      <c r="AD109" s="124">
        <f t="shared" si="13"/>
        <v>28</v>
      </c>
      <c r="AE109" s="124">
        <f t="shared" si="13"/>
        <v>78</v>
      </c>
      <c r="AF109" s="124">
        <f t="shared" si="13"/>
        <v>18</v>
      </c>
      <c r="AG109" s="124">
        <f t="shared" si="13"/>
        <v>22</v>
      </c>
      <c r="AH109" s="124">
        <f t="shared" si="13"/>
        <v>0</v>
      </c>
      <c r="AI109" s="124">
        <f t="shared" si="13"/>
        <v>30</v>
      </c>
      <c r="AJ109" s="124">
        <f t="shared" si="13"/>
        <v>38</v>
      </c>
      <c r="AK109" s="124">
        <f t="shared" si="13"/>
        <v>8</v>
      </c>
      <c r="AL109" s="124">
        <f t="shared" si="13"/>
        <v>12</v>
      </c>
      <c r="AM109" s="124">
        <f t="shared" si="13"/>
        <v>0</v>
      </c>
      <c r="AN109" s="124">
        <f t="shared" si="13"/>
        <v>31</v>
      </c>
      <c r="AO109" s="174"/>
      <c r="AP109" s="174"/>
      <c r="AQ109" s="174"/>
    </row>
    <row r="110" spans="1:43" ht="12.75" customHeight="1">
      <c r="A110" s="2"/>
      <c r="B110" s="21"/>
      <c r="C110" s="26" t="s">
        <v>58</v>
      </c>
      <c r="D110" s="32"/>
      <c r="E110" s="32"/>
      <c r="F110" s="128"/>
      <c r="G110" s="128"/>
      <c r="H110" s="128"/>
      <c r="I110" s="128">
        <f>I79+COUNTIF(I88:I108,"s")</f>
        <v>0</v>
      </c>
      <c r="J110" s="128"/>
      <c r="K110" s="128"/>
      <c r="L110" s="128"/>
      <c r="M110" s="128"/>
      <c r="N110" s="128">
        <f>N79+COUNTIF(N88:N108,"s")</f>
        <v>0</v>
      </c>
      <c r="O110" s="128"/>
      <c r="P110" s="128"/>
      <c r="Q110" s="128"/>
      <c r="R110" s="128"/>
      <c r="S110" s="128">
        <f>S79+COUNTIF(S88:S108,"s")</f>
        <v>0</v>
      </c>
      <c r="T110" s="128"/>
      <c r="U110" s="128"/>
      <c r="V110" s="128"/>
      <c r="W110" s="128"/>
      <c r="X110" s="128">
        <f>X79+COUNTIF(X88:X108,"s")</f>
        <v>0</v>
      </c>
      <c r="Y110" s="128"/>
      <c r="Z110" s="128"/>
      <c r="AA110" s="128"/>
      <c r="AB110" s="128"/>
      <c r="AC110" s="128">
        <f>AC79+COUNTIF(AC88:AC108,"s")</f>
        <v>0</v>
      </c>
      <c r="AD110" s="128"/>
      <c r="AE110" s="128"/>
      <c r="AF110" s="128"/>
      <c r="AG110" s="128"/>
      <c r="AH110" s="128">
        <f>AH79+COUNTIF(AH88:AH108,"s")</f>
        <v>0</v>
      </c>
      <c r="AI110" s="128"/>
      <c r="AJ110" s="128"/>
      <c r="AK110" s="128"/>
      <c r="AL110" s="128"/>
      <c r="AM110" s="128">
        <f>AM79+COUNTIF(AM88:AM108,"s")</f>
        <v>0</v>
      </c>
      <c r="AN110" s="129"/>
      <c r="AO110" s="174"/>
      <c r="AP110" s="174"/>
      <c r="AQ110" s="174"/>
    </row>
    <row r="111" spans="1:43" ht="12.75" customHeight="1">
      <c r="A111" s="2"/>
      <c r="B111" s="21"/>
      <c r="C111" s="23" t="s">
        <v>59</v>
      </c>
      <c r="D111" s="33"/>
      <c r="E111" s="33"/>
      <c r="F111" s="130"/>
      <c r="G111" s="130"/>
      <c r="H111" s="130"/>
      <c r="I111" s="130">
        <f>I80+COUNTIF(I88:I108,"v")</f>
        <v>4</v>
      </c>
      <c r="J111" s="130"/>
      <c r="K111" s="130"/>
      <c r="L111" s="130"/>
      <c r="M111" s="130"/>
      <c r="N111" s="130">
        <f>N80+COUNTIF(N88:N108,"v")</f>
        <v>4</v>
      </c>
      <c r="O111" s="130"/>
      <c r="P111" s="130"/>
      <c r="Q111" s="130"/>
      <c r="R111" s="130"/>
      <c r="S111" s="130">
        <f>S80+COUNTIF(S88:S108,"v")</f>
        <v>5</v>
      </c>
      <c r="T111" s="130"/>
      <c r="U111" s="130"/>
      <c r="V111" s="130"/>
      <c r="W111" s="130"/>
      <c r="X111" s="130">
        <f>X80+COUNTIF(X88:X108,"v")</f>
        <v>5</v>
      </c>
      <c r="Y111" s="130"/>
      <c r="Z111" s="130"/>
      <c r="AA111" s="130"/>
      <c r="AB111" s="130"/>
      <c r="AC111" s="130">
        <f>AC80+COUNTIF(AC88:AC108,"v")</f>
        <v>5</v>
      </c>
      <c r="AD111" s="130"/>
      <c r="AE111" s="130"/>
      <c r="AF111" s="130"/>
      <c r="AG111" s="130"/>
      <c r="AH111" s="130">
        <f>AH80+COUNTIF(AH88:AH108,"v")</f>
        <v>5</v>
      </c>
      <c r="AI111" s="130"/>
      <c r="AJ111" s="130"/>
      <c r="AK111" s="130"/>
      <c r="AL111" s="130"/>
      <c r="AM111" s="130">
        <f>AM80+COUNTIF(AM88:AM108,"v")</f>
        <v>0</v>
      </c>
      <c r="AN111" s="131"/>
      <c r="AO111" s="174"/>
      <c r="AP111" s="174"/>
      <c r="AQ111" s="174"/>
    </row>
    <row r="112" spans="1:43" ht="12.75" customHeight="1">
      <c r="A112" s="2"/>
      <c r="B112" s="21"/>
      <c r="C112" s="23" t="s">
        <v>253</v>
      </c>
      <c r="D112" s="33"/>
      <c r="E112" s="33"/>
      <c r="F112" s="130"/>
      <c r="G112" s="130"/>
      <c r="H112" s="130"/>
      <c r="I112" s="130">
        <f>I81+COUNTIF(I88:I108,"é")</f>
        <v>3</v>
      </c>
      <c r="J112" s="130"/>
      <c r="K112" s="130"/>
      <c r="L112" s="130"/>
      <c r="M112" s="130"/>
      <c r="N112" s="130">
        <f>N81+COUNTIF(N88:N108,"é")</f>
        <v>5</v>
      </c>
      <c r="O112" s="130"/>
      <c r="P112" s="130"/>
      <c r="Q112" s="130"/>
      <c r="R112" s="130"/>
      <c r="S112" s="130">
        <f>S81+COUNTIF(S88:S108,"é")</f>
        <v>4</v>
      </c>
      <c r="T112" s="130"/>
      <c r="U112" s="130"/>
      <c r="V112" s="130"/>
      <c r="W112" s="130"/>
      <c r="X112" s="130">
        <f>X81+COUNTIF(X88:X108,"é")</f>
        <v>4</v>
      </c>
      <c r="Y112" s="130"/>
      <c r="Z112" s="130"/>
      <c r="AA112" s="130"/>
      <c r="AB112" s="130"/>
      <c r="AC112" s="130">
        <f>AC81+COUNTIF(AC88:AC108,"é")</f>
        <v>4</v>
      </c>
      <c r="AD112" s="130"/>
      <c r="AE112" s="130"/>
      <c r="AF112" s="130"/>
      <c r="AG112" s="130"/>
      <c r="AH112" s="130">
        <f>AH81+COUNTIF(AH88:AH108,"é")</f>
        <v>5</v>
      </c>
      <c r="AI112" s="130"/>
      <c r="AJ112" s="130"/>
      <c r="AK112" s="130"/>
      <c r="AL112" s="130"/>
      <c r="AM112" s="130">
        <f>AM81+COUNTIF(AM88:AM108,"é")</f>
        <v>7</v>
      </c>
      <c r="AN112" s="131"/>
      <c r="AO112" s="174"/>
      <c r="AP112" s="174"/>
      <c r="AQ112" s="174"/>
    </row>
    <row r="113" spans="1:43" ht="12.75" customHeight="1" thickBot="1">
      <c r="A113" s="2"/>
      <c r="B113" s="21"/>
      <c r="C113" s="27" t="s">
        <v>82</v>
      </c>
      <c r="D113" s="35"/>
      <c r="E113" s="35"/>
      <c r="F113" s="146"/>
      <c r="G113" s="146"/>
      <c r="H113" s="146"/>
      <c r="I113" s="146">
        <f>I82+COUNTIF(I88:I108,"e")</f>
        <v>0</v>
      </c>
      <c r="J113" s="146"/>
      <c r="K113" s="146"/>
      <c r="L113" s="146"/>
      <c r="M113" s="146"/>
      <c r="N113" s="146">
        <f>N82+COUNTIF(N88:N108,"e")</f>
        <v>0</v>
      </c>
      <c r="O113" s="146"/>
      <c r="P113" s="146"/>
      <c r="Q113" s="146"/>
      <c r="R113" s="146"/>
      <c r="S113" s="146">
        <f>S82+COUNTIF(S88:S108,"e")</f>
        <v>0</v>
      </c>
      <c r="T113" s="146"/>
      <c r="U113" s="146"/>
      <c r="V113" s="146"/>
      <c r="W113" s="146"/>
      <c r="X113" s="146">
        <f>X82+COUNTIF(X88:X108,"e")</f>
        <v>0</v>
      </c>
      <c r="Y113" s="146"/>
      <c r="Z113" s="146"/>
      <c r="AA113" s="146"/>
      <c r="AB113" s="146"/>
      <c r="AC113" s="146">
        <f>AC82+COUNTIF(AC88:AC108,"e")</f>
        <v>0</v>
      </c>
      <c r="AD113" s="146"/>
      <c r="AE113" s="146"/>
      <c r="AF113" s="146"/>
      <c r="AG113" s="146"/>
      <c r="AH113" s="146">
        <f>AH82+COUNTIF(AH88:AH108,"e")</f>
        <v>0</v>
      </c>
      <c r="AI113" s="146"/>
      <c r="AJ113" s="146"/>
      <c r="AK113" s="146"/>
      <c r="AL113" s="146"/>
      <c r="AM113" s="146">
        <f>AM82+COUNTIF(AM88:AM108,"e")</f>
        <v>0</v>
      </c>
      <c r="AN113" s="147"/>
      <c r="AO113" s="193"/>
      <c r="AP113" s="193"/>
      <c r="AQ113" s="193"/>
    </row>
    <row r="114" spans="1:43" ht="12.75" customHeight="1" thickBot="1">
      <c r="A114" s="13"/>
      <c r="B114" s="28">
        <f>D109</f>
        <v>761</v>
      </c>
      <c r="C114" s="28" t="s">
        <v>210</v>
      </c>
      <c r="D114" s="28"/>
      <c r="E114" s="204"/>
      <c r="F114" s="204">
        <f>SUM(F109:H109)</f>
        <v>112</v>
      </c>
      <c r="G114" s="204"/>
      <c r="H114" s="204"/>
      <c r="I114" s="204"/>
      <c r="J114" s="204"/>
      <c r="K114" s="204">
        <f>SUM(K109:M109)</f>
        <v>112</v>
      </c>
      <c r="L114" s="204"/>
      <c r="M114" s="204"/>
      <c r="N114" s="204"/>
      <c r="O114" s="204"/>
      <c r="P114" s="204">
        <f>SUM(P109:R109)</f>
        <v>104</v>
      </c>
      <c r="Q114" s="204"/>
      <c r="R114" s="204"/>
      <c r="S114" s="204"/>
      <c r="T114" s="204"/>
      <c r="U114" s="204">
        <f>SUM(U109:W109)</f>
        <v>106</v>
      </c>
      <c r="V114" s="204"/>
      <c r="W114" s="204"/>
      <c r="X114" s="204"/>
      <c r="Y114" s="204"/>
      <c r="Z114" s="204">
        <f>SUM(Z109:AB109)</f>
        <v>116</v>
      </c>
      <c r="AA114" s="204"/>
      <c r="AB114" s="204"/>
      <c r="AC114" s="204"/>
      <c r="AD114" s="204"/>
      <c r="AE114" s="204">
        <f>SUM(AE109:AG109)</f>
        <v>118</v>
      </c>
      <c r="AF114" s="148"/>
      <c r="AG114" s="148"/>
      <c r="AH114" s="148"/>
      <c r="AI114" s="148"/>
      <c r="AJ114" s="148">
        <f>SUM(AJ109:AL109)</f>
        <v>58</v>
      </c>
      <c r="AK114" s="148"/>
      <c r="AL114" s="148"/>
      <c r="AM114" s="148"/>
      <c r="AN114" s="149"/>
      <c r="AO114" s="193"/>
      <c r="AP114" s="193"/>
      <c r="AQ114" s="193"/>
    </row>
    <row r="115" spans="1:43" ht="12.75" customHeight="1">
      <c r="A115" s="6" t="s">
        <v>261</v>
      </c>
      <c r="B115" s="14"/>
      <c r="C115" s="21" t="s">
        <v>265</v>
      </c>
      <c r="D115" s="14"/>
      <c r="E115" s="1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93"/>
      <c r="AP115" s="193"/>
      <c r="AQ115" s="193"/>
    </row>
    <row r="116" spans="1:43" ht="12.75" customHeight="1">
      <c r="A116" s="6"/>
      <c r="B116" s="14"/>
      <c r="C116" s="21" t="s">
        <v>266</v>
      </c>
      <c r="D116" s="14"/>
      <c r="E116" s="1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93"/>
      <c r="AP116" s="193"/>
      <c r="AQ116" s="193"/>
    </row>
    <row r="117" spans="1:43" ht="12.75" customHeight="1">
      <c r="A117" s="6"/>
      <c r="B117" s="14"/>
      <c r="C117" s="21" t="s">
        <v>267</v>
      </c>
      <c r="D117" s="14"/>
      <c r="E117" s="1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93"/>
      <c r="AP117" s="193"/>
      <c r="AQ117" s="193"/>
    </row>
    <row r="118" spans="1:43" ht="12.75" customHeight="1">
      <c r="A118" s="6"/>
      <c r="B118" s="14"/>
      <c r="C118" s="21"/>
      <c r="D118" s="14"/>
      <c r="E118" s="1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93"/>
      <c r="AP118" s="193"/>
      <c r="AQ118" s="193"/>
    </row>
    <row r="119" spans="1:43" ht="12.75" customHeight="1">
      <c r="A119" s="222"/>
      <c r="B119" s="2"/>
      <c r="C119" s="222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4"/>
      <c r="Q119" s="224"/>
      <c r="R119" s="224"/>
      <c r="S119" s="224"/>
      <c r="T119" s="218" t="s">
        <v>229</v>
      </c>
      <c r="U119" s="224"/>
      <c r="V119" s="224"/>
      <c r="X119" s="224"/>
      <c r="Y119" s="224"/>
      <c r="Z119" s="224"/>
      <c r="AA119" s="224"/>
      <c r="AB119" s="224"/>
      <c r="AC119" s="224"/>
      <c r="AD119" s="224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</row>
    <row r="120" spans="1:43" ht="12.75" customHeight="1">
      <c r="A120" s="5" t="s">
        <v>84</v>
      </c>
      <c r="C120" s="225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18" t="s">
        <v>232</v>
      </c>
      <c r="U120" s="226"/>
      <c r="V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</row>
    <row r="121" spans="1:43" ht="12.75" customHeight="1" thickBot="1">
      <c r="A121" s="219" t="s">
        <v>235</v>
      </c>
      <c r="B121" s="220"/>
      <c r="C121" s="221"/>
      <c r="D121" s="227"/>
      <c r="E121" s="227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</row>
    <row r="122" spans="1:43" ht="13.5" thickBot="1">
      <c r="A122" s="444" t="s">
        <v>48</v>
      </c>
      <c r="B122" s="445"/>
      <c r="C122" s="446"/>
      <c r="D122" s="40">
        <f aca="true" t="shared" si="14" ref="D122:AN122">SUM(D123:D143)</f>
        <v>186</v>
      </c>
      <c r="E122" s="40">
        <f t="shared" si="14"/>
        <v>62</v>
      </c>
      <c r="F122" s="80">
        <f t="shared" si="14"/>
        <v>0</v>
      </c>
      <c r="G122" s="80">
        <f t="shared" si="14"/>
        <v>0</v>
      </c>
      <c r="H122" s="80">
        <f t="shared" si="14"/>
        <v>0</v>
      </c>
      <c r="I122" s="80">
        <f t="shared" si="14"/>
        <v>0</v>
      </c>
      <c r="J122" s="80">
        <f t="shared" si="14"/>
        <v>0</v>
      </c>
      <c r="K122" s="80">
        <f t="shared" si="14"/>
        <v>0</v>
      </c>
      <c r="L122" s="80">
        <f t="shared" si="14"/>
        <v>0</v>
      </c>
      <c r="M122" s="80">
        <f t="shared" si="14"/>
        <v>0</v>
      </c>
      <c r="N122" s="80">
        <f t="shared" si="14"/>
        <v>0</v>
      </c>
      <c r="O122" s="80">
        <f t="shared" si="14"/>
        <v>0</v>
      </c>
      <c r="P122" s="80">
        <f t="shared" si="14"/>
        <v>0</v>
      </c>
      <c r="Q122" s="80">
        <f t="shared" si="14"/>
        <v>0</v>
      </c>
      <c r="R122" s="80">
        <f t="shared" si="14"/>
        <v>0</v>
      </c>
      <c r="S122" s="80">
        <f t="shared" si="14"/>
        <v>0</v>
      </c>
      <c r="T122" s="80">
        <f t="shared" si="14"/>
        <v>0</v>
      </c>
      <c r="U122" s="80">
        <f t="shared" si="14"/>
        <v>24</v>
      </c>
      <c r="V122" s="80">
        <f t="shared" si="14"/>
        <v>4</v>
      </c>
      <c r="W122" s="80">
        <f t="shared" si="14"/>
        <v>14</v>
      </c>
      <c r="X122" s="80">
        <f t="shared" si="14"/>
        <v>0</v>
      </c>
      <c r="Y122" s="80">
        <f t="shared" si="14"/>
        <v>11</v>
      </c>
      <c r="Z122" s="80">
        <f t="shared" si="14"/>
        <v>32</v>
      </c>
      <c r="AA122" s="80">
        <f t="shared" si="14"/>
        <v>8</v>
      </c>
      <c r="AB122" s="80">
        <f t="shared" si="14"/>
        <v>16</v>
      </c>
      <c r="AC122" s="80">
        <f t="shared" si="14"/>
        <v>0</v>
      </c>
      <c r="AD122" s="80">
        <f t="shared" si="14"/>
        <v>13</v>
      </c>
      <c r="AE122" s="80">
        <f t="shared" si="14"/>
        <v>34</v>
      </c>
      <c r="AF122" s="80">
        <f t="shared" si="14"/>
        <v>8</v>
      </c>
      <c r="AG122" s="80">
        <f t="shared" si="14"/>
        <v>26</v>
      </c>
      <c r="AH122" s="80">
        <f t="shared" si="14"/>
        <v>0</v>
      </c>
      <c r="AI122" s="80">
        <f t="shared" si="14"/>
        <v>17</v>
      </c>
      <c r="AJ122" s="80">
        <f t="shared" si="14"/>
        <v>0</v>
      </c>
      <c r="AK122" s="80">
        <f t="shared" si="14"/>
        <v>8</v>
      </c>
      <c r="AL122" s="80">
        <f t="shared" si="14"/>
        <v>12</v>
      </c>
      <c r="AM122" s="80">
        <f t="shared" si="14"/>
        <v>0</v>
      </c>
      <c r="AN122" s="80">
        <f t="shared" si="14"/>
        <v>21</v>
      </c>
      <c r="AO122" s="194"/>
      <c r="AP122" s="195"/>
      <c r="AQ122" s="196"/>
    </row>
    <row r="123" spans="1:43" ht="23.25" thickBot="1">
      <c r="A123" s="10" t="s">
        <v>98</v>
      </c>
      <c r="B123" s="18" t="s">
        <v>200</v>
      </c>
      <c r="C123" s="18" t="s">
        <v>137</v>
      </c>
      <c r="D123" s="37">
        <f aca="true" t="shared" si="15" ref="D123:D143">SUM(F123:AN123)-E123</f>
        <v>14</v>
      </c>
      <c r="E123" s="37">
        <f aca="true" t="shared" si="16" ref="E123:E143">J123+O123+T123+Y123+AD123+AI123+AN123</f>
        <v>4</v>
      </c>
      <c r="F123" s="84"/>
      <c r="G123" s="85"/>
      <c r="H123" s="85"/>
      <c r="I123" s="85"/>
      <c r="J123" s="89"/>
      <c r="K123" s="87"/>
      <c r="L123" s="85"/>
      <c r="M123" s="85"/>
      <c r="N123" s="85"/>
      <c r="O123" s="86"/>
      <c r="P123" s="87"/>
      <c r="Q123" s="85"/>
      <c r="R123" s="85"/>
      <c r="S123" s="85"/>
      <c r="T123" s="89"/>
      <c r="U123" s="84"/>
      <c r="V123" s="85"/>
      <c r="W123" s="85"/>
      <c r="X123" s="85"/>
      <c r="Y123" s="86"/>
      <c r="Z123" s="109">
        <v>8</v>
      </c>
      <c r="AA123" s="100">
        <v>4</v>
      </c>
      <c r="AB123" s="110">
        <v>2</v>
      </c>
      <c r="AC123" s="100" t="s">
        <v>65</v>
      </c>
      <c r="AD123" s="111">
        <v>4</v>
      </c>
      <c r="AE123" s="84"/>
      <c r="AF123" s="85"/>
      <c r="AG123" s="85"/>
      <c r="AH123" s="85"/>
      <c r="AI123" s="86"/>
      <c r="AJ123" s="87"/>
      <c r="AK123" s="85"/>
      <c r="AL123" s="85"/>
      <c r="AM123" s="85"/>
      <c r="AN123" s="89"/>
      <c r="AO123" s="197">
        <v>9</v>
      </c>
      <c r="AP123" s="187">
        <v>42</v>
      </c>
      <c r="AQ123" s="188"/>
    </row>
    <row r="124" spans="1:43" ht="23.25" thickBot="1">
      <c r="A124" s="11" t="s">
        <v>99</v>
      </c>
      <c r="B124" s="18" t="s">
        <v>201</v>
      </c>
      <c r="C124" s="18" t="s">
        <v>138</v>
      </c>
      <c r="D124" s="37">
        <f t="shared" si="15"/>
        <v>14</v>
      </c>
      <c r="E124" s="37">
        <f t="shared" si="16"/>
        <v>4</v>
      </c>
      <c r="F124" s="84"/>
      <c r="G124" s="85"/>
      <c r="H124" s="85"/>
      <c r="I124" s="85"/>
      <c r="J124" s="89"/>
      <c r="K124" s="87"/>
      <c r="L124" s="85"/>
      <c r="M124" s="85"/>
      <c r="N124" s="85"/>
      <c r="O124" s="86"/>
      <c r="P124" s="87"/>
      <c r="Q124" s="85"/>
      <c r="R124" s="85"/>
      <c r="S124" s="85"/>
      <c r="T124" s="89"/>
      <c r="U124" s="84"/>
      <c r="V124" s="85"/>
      <c r="W124" s="85"/>
      <c r="X124" s="85"/>
      <c r="Y124" s="86"/>
      <c r="Z124" s="87"/>
      <c r="AA124" s="85"/>
      <c r="AB124" s="85"/>
      <c r="AC124" s="85"/>
      <c r="AD124" s="89"/>
      <c r="AE124" s="96">
        <v>8</v>
      </c>
      <c r="AF124" s="99">
        <v>0</v>
      </c>
      <c r="AG124" s="97">
        <v>6</v>
      </c>
      <c r="AH124" s="97" t="s">
        <v>65</v>
      </c>
      <c r="AI124" s="135">
        <v>4</v>
      </c>
      <c r="AJ124" s="87"/>
      <c r="AK124" s="85"/>
      <c r="AL124" s="85"/>
      <c r="AM124" s="85"/>
      <c r="AN124" s="89"/>
      <c r="AO124" s="197">
        <v>95</v>
      </c>
      <c r="AP124" s="187"/>
      <c r="AQ124" s="206" t="s">
        <v>148</v>
      </c>
    </row>
    <row r="125" spans="1:43" ht="23.25" thickBot="1">
      <c r="A125" s="11" t="s">
        <v>100</v>
      </c>
      <c r="B125" s="18" t="s">
        <v>202</v>
      </c>
      <c r="C125" s="18" t="s">
        <v>109</v>
      </c>
      <c r="D125" s="37">
        <f t="shared" si="15"/>
        <v>14</v>
      </c>
      <c r="E125" s="37">
        <f t="shared" si="16"/>
        <v>3</v>
      </c>
      <c r="F125" s="91"/>
      <c r="G125" s="92"/>
      <c r="H125" s="92"/>
      <c r="I125" s="92"/>
      <c r="J125" s="95"/>
      <c r="K125" s="94"/>
      <c r="L125" s="92"/>
      <c r="M125" s="92"/>
      <c r="N125" s="92"/>
      <c r="O125" s="93"/>
      <c r="P125" s="94"/>
      <c r="Q125" s="92"/>
      <c r="R125" s="92"/>
      <c r="S125" s="92"/>
      <c r="T125" s="95"/>
      <c r="U125" s="91"/>
      <c r="V125" s="92"/>
      <c r="W125" s="92"/>
      <c r="X125" s="92"/>
      <c r="Y125" s="93"/>
      <c r="Z125" s="94"/>
      <c r="AA125" s="92"/>
      <c r="AB125" s="92"/>
      <c r="AC125" s="92"/>
      <c r="AD125" s="95"/>
      <c r="AE125" s="96">
        <v>8</v>
      </c>
      <c r="AF125" s="99">
        <v>0</v>
      </c>
      <c r="AG125" s="97">
        <v>6</v>
      </c>
      <c r="AH125" s="97" t="s">
        <v>252</v>
      </c>
      <c r="AI125" s="135">
        <v>3</v>
      </c>
      <c r="AJ125" s="94"/>
      <c r="AK125" s="92"/>
      <c r="AL125" s="92"/>
      <c r="AM125" s="92"/>
      <c r="AN125" s="95"/>
      <c r="AO125" s="191">
        <v>96</v>
      </c>
      <c r="AP125" s="178"/>
      <c r="AQ125" s="205" t="s">
        <v>148</v>
      </c>
    </row>
    <row r="126" spans="1:43" ht="13.5" thickBot="1">
      <c r="A126" s="11" t="s">
        <v>101</v>
      </c>
      <c r="B126" s="18" t="s">
        <v>203</v>
      </c>
      <c r="C126" s="18" t="s">
        <v>110</v>
      </c>
      <c r="D126" s="37">
        <f t="shared" si="15"/>
        <v>14</v>
      </c>
      <c r="E126" s="37">
        <f t="shared" si="16"/>
        <v>3</v>
      </c>
      <c r="F126" s="91"/>
      <c r="G126" s="92"/>
      <c r="H126" s="92"/>
      <c r="I126" s="92"/>
      <c r="J126" s="95"/>
      <c r="K126" s="94"/>
      <c r="L126" s="92"/>
      <c r="M126" s="92"/>
      <c r="N126" s="92"/>
      <c r="O126" s="93"/>
      <c r="P126" s="94"/>
      <c r="Q126" s="92"/>
      <c r="R126" s="92"/>
      <c r="S126" s="92"/>
      <c r="T126" s="95"/>
      <c r="U126" s="96">
        <v>8</v>
      </c>
      <c r="V126" s="99">
        <v>0</v>
      </c>
      <c r="W126" s="97">
        <v>6</v>
      </c>
      <c r="X126" s="99" t="s">
        <v>65</v>
      </c>
      <c r="Y126" s="102">
        <v>3</v>
      </c>
      <c r="Z126" s="94"/>
      <c r="AA126" s="92"/>
      <c r="AB126" s="92"/>
      <c r="AC126" s="92"/>
      <c r="AD126" s="95"/>
      <c r="AE126" s="91"/>
      <c r="AF126" s="92"/>
      <c r="AG126" s="92"/>
      <c r="AH126" s="92"/>
      <c r="AI126" s="93"/>
      <c r="AJ126" s="94"/>
      <c r="AK126" s="92"/>
      <c r="AL126" s="92"/>
      <c r="AM126" s="92"/>
      <c r="AN126" s="95"/>
      <c r="AO126" s="191">
        <v>50</v>
      </c>
      <c r="AP126" s="178"/>
      <c r="AQ126" s="179"/>
    </row>
    <row r="127" spans="1:43" ht="23.25" thickBot="1">
      <c r="A127" s="11" t="s">
        <v>102</v>
      </c>
      <c r="B127" s="18" t="s">
        <v>223</v>
      </c>
      <c r="C127" s="18" t="s">
        <v>111</v>
      </c>
      <c r="D127" s="37">
        <f t="shared" si="15"/>
        <v>14</v>
      </c>
      <c r="E127" s="37">
        <f t="shared" si="16"/>
        <v>4</v>
      </c>
      <c r="F127" s="91"/>
      <c r="G127" s="92"/>
      <c r="H127" s="92"/>
      <c r="I127" s="92"/>
      <c r="J127" s="95"/>
      <c r="K127" s="94"/>
      <c r="L127" s="92"/>
      <c r="M127" s="92"/>
      <c r="N127" s="92"/>
      <c r="O127" s="93"/>
      <c r="P127" s="94"/>
      <c r="Q127" s="92"/>
      <c r="R127" s="92"/>
      <c r="S127" s="92"/>
      <c r="T127" s="95"/>
      <c r="U127" s="112">
        <v>8</v>
      </c>
      <c r="V127" s="121">
        <v>0</v>
      </c>
      <c r="W127" s="121">
        <v>6</v>
      </c>
      <c r="X127" s="121" t="s">
        <v>65</v>
      </c>
      <c r="Y127" s="150">
        <v>4</v>
      </c>
      <c r="Z127" s="94"/>
      <c r="AA127" s="92"/>
      <c r="AB127" s="92"/>
      <c r="AC127" s="92"/>
      <c r="AD127" s="95"/>
      <c r="AE127" s="91"/>
      <c r="AF127" s="92"/>
      <c r="AG127" s="92"/>
      <c r="AH127" s="92"/>
      <c r="AI127" s="93"/>
      <c r="AJ127" s="94"/>
      <c r="AK127" s="92"/>
      <c r="AL127" s="92"/>
      <c r="AM127" s="92"/>
      <c r="AN127" s="95"/>
      <c r="AO127" s="191">
        <v>40</v>
      </c>
      <c r="AP127" s="178"/>
      <c r="AQ127" s="179"/>
    </row>
    <row r="128" spans="1:43" ht="13.5" thickBot="1">
      <c r="A128" s="11" t="s">
        <v>103</v>
      </c>
      <c r="B128" s="18" t="s">
        <v>204</v>
      </c>
      <c r="C128" s="18" t="s">
        <v>112</v>
      </c>
      <c r="D128" s="37">
        <f t="shared" si="15"/>
        <v>14</v>
      </c>
      <c r="E128" s="37">
        <f t="shared" si="16"/>
        <v>4</v>
      </c>
      <c r="F128" s="91"/>
      <c r="G128" s="92"/>
      <c r="H128" s="92"/>
      <c r="I128" s="92"/>
      <c r="J128" s="95"/>
      <c r="K128" s="94"/>
      <c r="L128" s="92"/>
      <c r="M128" s="92"/>
      <c r="N128" s="92"/>
      <c r="O128" s="93"/>
      <c r="P128" s="94"/>
      <c r="Q128" s="92"/>
      <c r="R128" s="92"/>
      <c r="S128" s="92"/>
      <c r="T128" s="95"/>
      <c r="U128" s="112">
        <v>8</v>
      </c>
      <c r="V128" s="121">
        <v>4</v>
      </c>
      <c r="W128" s="121">
        <v>2</v>
      </c>
      <c r="X128" s="121" t="s">
        <v>65</v>
      </c>
      <c r="Y128" s="150">
        <v>4</v>
      </c>
      <c r="Z128" s="94"/>
      <c r="AA128" s="92"/>
      <c r="AB128" s="92"/>
      <c r="AC128" s="92"/>
      <c r="AD128" s="95"/>
      <c r="AE128" s="91"/>
      <c r="AF128" s="92"/>
      <c r="AG128" s="92"/>
      <c r="AH128" s="92"/>
      <c r="AI128" s="93"/>
      <c r="AJ128" s="94"/>
      <c r="AK128" s="92"/>
      <c r="AL128" s="92"/>
      <c r="AM128" s="92"/>
      <c r="AN128" s="95"/>
      <c r="AO128" s="197">
        <v>51</v>
      </c>
      <c r="AP128" s="178"/>
      <c r="AQ128" s="179"/>
    </row>
    <row r="129" spans="1:43" ht="13.5" thickBot="1">
      <c r="A129" s="11" t="s">
        <v>104</v>
      </c>
      <c r="B129" s="18" t="s">
        <v>205</v>
      </c>
      <c r="C129" s="18" t="s">
        <v>113</v>
      </c>
      <c r="D129" s="37">
        <f t="shared" si="15"/>
        <v>10</v>
      </c>
      <c r="E129" s="37">
        <f t="shared" si="16"/>
        <v>2</v>
      </c>
      <c r="F129" s="91"/>
      <c r="G129" s="92"/>
      <c r="H129" s="92"/>
      <c r="I129" s="92"/>
      <c r="J129" s="95"/>
      <c r="K129" s="94"/>
      <c r="L129" s="92"/>
      <c r="M129" s="92"/>
      <c r="N129" s="92"/>
      <c r="O129" s="93"/>
      <c r="P129" s="94"/>
      <c r="Q129" s="92"/>
      <c r="R129" s="92"/>
      <c r="S129" s="92"/>
      <c r="T129" s="95"/>
      <c r="U129" s="91"/>
      <c r="V129" s="92"/>
      <c r="W129" s="92"/>
      <c r="X129" s="92"/>
      <c r="Y129" s="93"/>
      <c r="Z129" s="96">
        <v>6</v>
      </c>
      <c r="AA129" s="99">
        <v>0</v>
      </c>
      <c r="AB129" s="97">
        <v>4</v>
      </c>
      <c r="AC129" s="99" t="s">
        <v>252</v>
      </c>
      <c r="AD129" s="102">
        <v>2</v>
      </c>
      <c r="AE129" s="91"/>
      <c r="AF129" s="92"/>
      <c r="AG129" s="92"/>
      <c r="AH129" s="92"/>
      <c r="AI129" s="93"/>
      <c r="AJ129" s="94"/>
      <c r="AK129" s="92"/>
      <c r="AL129" s="92"/>
      <c r="AM129" s="92"/>
      <c r="AN129" s="95"/>
      <c r="AO129" s="191">
        <v>46</v>
      </c>
      <c r="AP129" s="178"/>
      <c r="AQ129" s="179"/>
    </row>
    <row r="130" spans="1:43" ht="13.5" thickBot="1">
      <c r="A130" s="11" t="s">
        <v>105</v>
      </c>
      <c r="B130" s="18" t="s">
        <v>206</v>
      </c>
      <c r="C130" s="18" t="s">
        <v>139</v>
      </c>
      <c r="D130" s="37">
        <f t="shared" si="15"/>
        <v>14</v>
      </c>
      <c r="E130" s="37">
        <f t="shared" si="16"/>
        <v>3</v>
      </c>
      <c r="F130" s="91"/>
      <c r="G130" s="92"/>
      <c r="H130" s="92"/>
      <c r="I130" s="92"/>
      <c r="J130" s="95"/>
      <c r="K130" s="94"/>
      <c r="L130" s="92"/>
      <c r="M130" s="92"/>
      <c r="N130" s="92"/>
      <c r="O130" s="93"/>
      <c r="P130" s="94"/>
      <c r="Q130" s="92"/>
      <c r="R130" s="92"/>
      <c r="S130" s="92"/>
      <c r="T130" s="95"/>
      <c r="U130" s="91"/>
      <c r="V130" s="92"/>
      <c r="W130" s="92"/>
      <c r="X130" s="92"/>
      <c r="Y130" s="93"/>
      <c r="Z130" s="96">
        <v>8</v>
      </c>
      <c r="AA130" s="99">
        <v>4</v>
      </c>
      <c r="AB130" s="97">
        <v>2</v>
      </c>
      <c r="AC130" s="97" t="s">
        <v>252</v>
      </c>
      <c r="AD130" s="102">
        <v>3</v>
      </c>
      <c r="AE130" s="91"/>
      <c r="AF130" s="92"/>
      <c r="AG130" s="92"/>
      <c r="AH130" s="92"/>
      <c r="AI130" s="93"/>
      <c r="AJ130" s="94"/>
      <c r="AK130" s="92"/>
      <c r="AL130" s="92"/>
      <c r="AM130" s="92"/>
      <c r="AN130" s="95"/>
      <c r="AO130" s="202">
        <v>100</v>
      </c>
      <c r="AP130" s="178"/>
      <c r="AQ130" s="179"/>
    </row>
    <row r="131" spans="1:43" ht="23.25" thickBot="1">
      <c r="A131" s="11" t="s">
        <v>106</v>
      </c>
      <c r="B131" s="18" t="s">
        <v>297</v>
      </c>
      <c r="C131" s="18" t="s">
        <v>140</v>
      </c>
      <c r="D131" s="37">
        <f t="shared" si="15"/>
        <v>14</v>
      </c>
      <c r="E131" s="37">
        <f t="shared" si="16"/>
        <v>4</v>
      </c>
      <c r="F131" s="91"/>
      <c r="G131" s="92"/>
      <c r="H131" s="92"/>
      <c r="I131" s="92"/>
      <c r="J131" s="95"/>
      <c r="K131" s="94"/>
      <c r="L131" s="92"/>
      <c r="M131" s="92"/>
      <c r="N131" s="92"/>
      <c r="O131" s="93"/>
      <c r="P131" s="94"/>
      <c r="Q131" s="92"/>
      <c r="R131" s="92"/>
      <c r="S131" s="92"/>
      <c r="T131" s="95"/>
      <c r="U131" s="91"/>
      <c r="V131" s="92"/>
      <c r="W131" s="92"/>
      <c r="X131" s="92"/>
      <c r="Y131" s="93"/>
      <c r="Z131" s="94"/>
      <c r="AA131" s="92"/>
      <c r="AB131" s="92"/>
      <c r="AC131" s="92"/>
      <c r="AD131" s="95"/>
      <c r="AE131" s="135">
        <v>8</v>
      </c>
      <c r="AF131" s="97">
        <v>0</v>
      </c>
      <c r="AG131" s="135">
        <v>6</v>
      </c>
      <c r="AH131" s="97" t="s">
        <v>65</v>
      </c>
      <c r="AI131" s="135">
        <v>4</v>
      </c>
      <c r="AJ131" s="94"/>
      <c r="AK131" s="92"/>
      <c r="AL131" s="92"/>
      <c r="AM131" s="92"/>
      <c r="AN131" s="95"/>
      <c r="AO131" s="202">
        <v>102</v>
      </c>
      <c r="AP131" s="178">
        <v>99</v>
      </c>
      <c r="AQ131" s="179"/>
    </row>
    <row r="132" spans="1:43" ht="13.5" thickBot="1">
      <c r="A132" s="11" t="s">
        <v>107</v>
      </c>
      <c r="B132" s="18" t="s">
        <v>207</v>
      </c>
      <c r="C132" s="18" t="s">
        <v>114</v>
      </c>
      <c r="D132" s="37">
        <f t="shared" si="15"/>
        <v>18</v>
      </c>
      <c r="E132" s="37">
        <f t="shared" si="16"/>
        <v>4</v>
      </c>
      <c r="F132" s="91"/>
      <c r="G132" s="92"/>
      <c r="H132" s="92"/>
      <c r="I132" s="92"/>
      <c r="J132" s="95"/>
      <c r="K132" s="94"/>
      <c r="L132" s="92"/>
      <c r="M132" s="92"/>
      <c r="N132" s="92"/>
      <c r="O132" s="93"/>
      <c r="P132" s="94"/>
      <c r="Q132" s="92"/>
      <c r="R132" s="92"/>
      <c r="S132" s="92"/>
      <c r="T132" s="95"/>
      <c r="U132" s="91"/>
      <c r="V132" s="92"/>
      <c r="W132" s="92"/>
      <c r="X132" s="92"/>
      <c r="Y132" s="93"/>
      <c r="Z132" s="151">
        <v>10</v>
      </c>
      <c r="AA132" s="152">
        <v>0</v>
      </c>
      <c r="AB132" s="153">
        <v>8</v>
      </c>
      <c r="AC132" s="153" t="s">
        <v>65</v>
      </c>
      <c r="AD132" s="154">
        <v>4</v>
      </c>
      <c r="AE132" s="91"/>
      <c r="AF132" s="92"/>
      <c r="AG132" s="92"/>
      <c r="AH132" s="92"/>
      <c r="AI132" s="93"/>
      <c r="AJ132" s="94"/>
      <c r="AK132" s="92"/>
      <c r="AL132" s="92"/>
      <c r="AM132" s="92"/>
      <c r="AN132" s="95"/>
      <c r="AO132" s="191">
        <v>51</v>
      </c>
      <c r="AP132" s="178"/>
      <c r="AQ132" s="179"/>
    </row>
    <row r="133" spans="1:43" ht="13.5" thickBot="1">
      <c r="A133" s="11" t="s">
        <v>108</v>
      </c>
      <c r="B133" s="18" t="s">
        <v>208</v>
      </c>
      <c r="C133" s="18" t="s">
        <v>115</v>
      </c>
      <c r="D133" s="37">
        <f t="shared" si="15"/>
        <v>18</v>
      </c>
      <c r="E133" s="37">
        <f t="shared" si="16"/>
        <v>4</v>
      </c>
      <c r="F133" s="91"/>
      <c r="G133" s="92"/>
      <c r="H133" s="92"/>
      <c r="I133" s="92"/>
      <c r="J133" s="95"/>
      <c r="K133" s="94"/>
      <c r="L133" s="92"/>
      <c r="M133" s="92"/>
      <c r="N133" s="92"/>
      <c r="O133" s="93"/>
      <c r="P133" s="94"/>
      <c r="Q133" s="92"/>
      <c r="R133" s="92"/>
      <c r="S133" s="92"/>
      <c r="T133" s="95"/>
      <c r="U133" s="91"/>
      <c r="V133" s="92"/>
      <c r="W133" s="92"/>
      <c r="X133" s="92"/>
      <c r="Y133" s="93"/>
      <c r="Z133" s="94"/>
      <c r="AA133" s="92"/>
      <c r="AB133" s="92"/>
      <c r="AC133" s="92"/>
      <c r="AD133" s="95"/>
      <c r="AE133" s="135">
        <v>10</v>
      </c>
      <c r="AF133" s="97">
        <v>0</v>
      </c>
      <c r="AG133" s="135">
        <v>8</v>
      </c>
      <c r="AH133" s="97" t="s">
        <v>65</v>
      </c>
      <c r="AI133" s="155">
        <v>4</v>
      </c>
      <c r="AJ133" s="94"/>
      <c r="AK133" s="92"/>
      <c r="AL133" s="92"/>
      <c r="AM133" s="92"/>
      <c r="AN133" s="95"/>
      <c r="AO133" s="203">
        <v>104</v>
      </c>
      <c r="AP133" s="178"/>
      <c r="AQ133" s="179"/>
    </row>
    <row r="134" spans="1:43" ht="14.25" thickBot="1" thickTop="1">
      <c r="A134" s="11"/>
      <c r="B134" s="283"/>
      <c r="C134" s="284" t="s">
        <v>258</v>
      </c>
      <c r="D134" s="293"/>
      <c r="E134" s="294"/>
      <c r="F134" s="295"/>
      <c r="G134" s="296"/>
      <c r="H134" s="296"/>
      <c r="I134" s="296"/>
      <c r="J134" s="297" t="s">
        <v>255</v>
      </c>
      <c r="K134" s="94"/>
      <c r="L134" s="92"/>
      <c r="M134" s="92"/>
      <c r="N134" s="92"/>
      <c r="O134" s="93"/>
      <c r="P134" s="94"/>
      <c r="Q134" s="92"/>
      <c r="R134" s="92"/>
      <c r="S134" s="92"/>
      <c r="T134" s="95"/>
      <c r="U134" s="91"/>
      <c r="V134" s="92"/>
      <c r="W134" s="92"/>
      <c r="X134" s="92"/>
      <c r="Y134" s="93"/>
      <c r="Z134" s="94"/>
      <c r="AA134" s="92"/>
      <c r="AB134" s="92"/>
      <c r="AC134" s="92"/>
      <c r="AD134" s="95"/>
      <c r="AE134" s="99"/>
      <c r="AF134" s="135"/>
      <c r="AG134" s="97"/>
      <c r="AH134" s="99"/>
      <c r="AI134" s="102"/>
      <c r="AJ134" s="91"/>
      <c r="AK134" s="92"/>
      <c r="AL134" s="92"/>
      <c r="AM134" s="92"/>
      <c r="AN134" s="95"/>
      <c r="AO134" s="177"/>
      <c r="AP134" s="178"/>
      <c r="AQ134" s="179"/>
    </row>
    <row r="135" spans="1:43" ht="14.25" thickBot="1" thickTop="1">
      <c r="A135" s="11"/>
      <c r="B135" s="285"/>
      <c r="C135" s="286" t="s">
        <v>249</v>
      </c>
      <c r="D135" s="228"/>
      <c r="E135" s="229"/>
      <c r="F135" s="230"/>
      <c r="G135" s="231"/>
      <c r="H135" s="231"/>
      <c r="I135" s="231"/>
      <c r="J135" s="232"/>
      <c r="K135" s="94"/>
      <c r="L135" s="92"/>
      <c r="M135" s="92"/>
      <c r="N135" s="92"/>
      <c r="O135" s="93"/>
      <c r="P135" s="94"/>
      <c r="Q135" s="92"/>
      <c r="R135" s="92"/>
      <c r="S135" s="92"/>
      <c r="T135" s="95"/>
      <c r="U135" s="91"/>
      <c r="V135" s="92"/>
      <c r="W135" s="92"/>
      <c r="X135" s="92"/>
      <c r="Y135" s="93"/>
      <c r="Z135" s="94"/>
      <c r="AA135" s="92"/>
      <c r="AB135" s="92"/>
      <c r="AC135" s="92"/>
      <c r="AD135" s="95"/>
      <c r="AE135" s="99"/>
      <c r="AF135" s="135"/>
      <c r="AG135" s="97"/>
      <c r="AH135" s="99"/>
      <c r="AI135" s="102"/>
      <c r="AJ135" s="91"/>
      <c r="AK135" s="92"/>
      <c r="AL135" s="92"/>
      <c r="AM135" s="92"/>
      <c r="AN135" s="95"/>
      <c r="AO135" s="177"/>
      <c r="AP135" s="178"/>
      <c r="AQ135" s="179"/>
    </row>
    <row r="136" spans="1:43" ht="13.5" thickBot="1">
      <c r="A136" s="11">
        <v>84</v>
      </c>
      <c r="B136" s="287" t="s">
        <v>259</v>
      </c>
      <c r="C136" s="288" t="s">
        <v>250</v>
      </c>
      <c r="D136" s="233">
        <f>SUM(F136:AS136)-E136</f>
        <v>8</v>
      </c>
      <c r="E136" s="233">
        <f>J136+O136+T136+Y136+AD136+AI136+AS136+AN136+AS136</f>
        <v>2</v>
      </c>
      <c r="F136" s="91"/>
      <c r="G136" s="92"/>
      <c r="H136" s="92"/>
      <c r="I136" s="92"/>
      <c r="J136" s="95"/>
      <c r="K136" s="94"/>
      <c r="L136" s="92"/>
      <c r="M136" s="92"/>
      <c r="N136" s="92"/>
      <c r="O136" s="93"/>
      <c r="P136" s="94"/>
      <c r="Q136" s="92"/>
      <c r="R136" s="92"/>
      <c r="S136" s="92"/>
      <c r="T136" s="95"/>
      <c r="U136" s="91"/>
      <c r="V136" s="92"/>
      <c r="W136" s="92"/>
      <c r="X136" s="92"/>
      <c r="Y136" s="93"/>
      <c r="Z136" s="94"/>
      <c r="AA136" s="92"/>
      <c r="AB136" s="92"/>
      <c r="AC136" s="92"/>
      <c r="AD136" s="95"/>
      <c r="AE136" s="96">
        <v>0</v>
      </c>
      <c r="AF136" s="135">
        <v>8</v>
      </c>
      <c r="AG136" s="97">
        <v>0</v>
      </c>
      <c r="AH136" s="99" t="s">
        <v>252</v>
      </c>
      <c r="AI136" s="102">
        <v>2</v>
      </c>
      <c r="AJ136" s="91"/>
      <c r="AK136" s="92"/>
      <c r="AL136" s="92"/>
      <c r="AM136" s="92"/>
      <c r="AN136" s="95"/>
      <c r="AO136" s="177"/>
      <c r="AP136" s="178"/>
      <c r="AQ136" s="179"/>
    </row>
    <row r="137" spans="1:43" ht="14.25" thickBot="1" thickTop="1">
      <c r="A137" s="11">
        <v>106</v>
      </c>
      <c r="B137" s="287" t="s">
        <v>260</v>
      </c>
      <c r="C137" s="288" t="s">
        <v>251</v>
      </c>
      <c r="D137" s="237">
        <f>SUM(F137:AN137)-E137</f>
        <v>8</v>
      </c>
      <c r="E137" s="238">
        <f>J137+O137+T137+Y137+AD137+AI137+AN137+AS137</f>
        <v>2</v>
      </c>
      <c r="F137" s="91"/>
      <c r="G137" s="92"/>
      <c r="H137" s="92"/>
      <c r="I137" s="92"/>
      <c r="J137" s="95"/>
      <c r="K137" s="94"/>
      <c r="L137" s="92"/>
      <c r="M137" s="92"/>
      <c r="N137" s="92"/>
      <c r="O137" s="93"/>
      <c r="P137" s="94"/>
      <c r="Q137" s="92"/>
      <c r="R137" s="92"/>
      <c r="S137" s="92"/>
      <c r="T137" s="95"/>
      <c r="U137" s="91"/>
      <c r="V137" s="92"/>
      <c r="W137" s="92"/>
      <c r="X137" s="92"/>
      <c r="Y137" s="93"/>
      <c r="Z137" s="94"/>
      <c r="AA137" s="92"/>
      <c r="AB137" s="92"/>
      <c r="AC137" s="92"/>
      <c r="AD137" s="95"/>
      <c r="AE137" s="91"/>
      <c r="AF137" s="92"/>
      <c r="AG137" s="92"/>
      <c r="AH137" s="92"/>
      <c r="AI137" s="95"/>
      <c r="AJ137" s="99">
        <v>0</v>
      </c>
      <c r="AK137" s="97">
        <v>8</v>
      </c>
      <c r="AL137" s="97">
        <v>0</v>
      </c>
      <c r="AM137" s="97" t="s">
        <v>252</v>
      </c>
      <c r="AN137" s="98">
        <v>2</v>
      </c>
      <c r="AO137" s="177"/>
      <c r="AP137" s="178"/>
      <c r="AQ137" s="179"/>
    </row>
    <row r="138" spans="1:43" ht="24" thickBot="1" thickTop="1">
      <c r="A138" s="11">
        <v>107</v>
      </c>
      <c r="B138" s="289" t="s">
        <v>276</v>
      </c>
      <c r="C138" s="290" t="s">
        <v>152</v>
      </c>
      <c r="D138" s="237"/>
      <c r="E138" s="238"/>
      <c r="F138" s="239"/>
      <c r="G138" s="240"/>
      <c r="H138" s="240"/>
      <c r="I138" s="240"/>
      <c r="J138" s="241"/>
      <c r="K138" s="94"/>
      <c r="L138" s="92"/>
      <c r="M138" s="92"/>
      <c r="N138" s="92"/>
      <c r="O138" s="93"/>
      <c r="P138" s="94"/>
      <c r="Q138" s="92"/>
      <c r="R138" s="92"/>
      <c r="S138" s="92"/>
      <c r="T138" s="95"/>
      <c r="U138" s="91"/>
      <c r="V138" s="92"/>
      <c r="W138" s="92"/>
      <c r="X138" s="92"/>
      <c r="Y138" s="93"/>
      <c r="Z138" s="94"/>
      <c r="AA138" s="92"/>
      <c r="AB138" s="92"/>
      <c r="AC138" s="92"/>
      <c r="AD138" s="95"/>
      <c r="AE138" s="99"/>
      <c r="AF138" s="135"/>
      <c r="AG138" s="97"/>
      <c r="AH138" s="99"/>
      <c r="AI138" s="102"/>
      <c r="AJ138" s="91"/>
      <c r="AK138" s="92"/>
      <c r="AL138" s="92"/>
      <c r="AM138" s="92"/>
      <c r="AN138" s="95"/>
      <c r="AO138" s="367">
        <v>100</v>
      </c>
      <c r="AP138" s="178"/>
      <c r="AQ138" s="179"/>
    </row>
    <row r="139" spans="1:43" ht="24" thickBot="1" thickTop="1">
      <c r="A139" s="11"/>
      <c r="B139" s="289" t="s">
        <v>277</v>
      </c>
      <c r="C139" s="290" t="s">
        <v>153</v>
      </c>
      <c r="D139" s="237"/>
      <c r="E139" s="238"/>
      <c r="F139" s="239"/>
      <c r="G139" s="240"/>
      <c r="H139" s="240"/>
      <c r="I139" s="240"/>
      <c r="J139" s="241"/>
      <c r="K139" s="94"/>
      <c r="L139" s="92"/>
      <c r="M139" s="92"/>
      <c r="N139" s="92"/>
      <c r="O139" s="93"/>
      <c r="P139" s="94"/>
      <c r="Q139" s="92"/>
      <c r="R139" s="92"/>
      <c r="S139" s="92"/>
      <c r="T139" s="95"/>
      <c r="U139" s="91"/>
      <c r="V139" s="92"/>
      <c r="W139" s="92"/>
      <c r="X139" s="92"/>
      <c r="Y139" s="93"/>
      <c r="Z139" s="94"/>
      <c r="AA139" s="92"/>
      <c r="AB139" s="92"/>
      <c r="AC139" s="92"/>
      <c r="AD139" s="95"/>
      <c r="AE139" s="99"/>
      <c r="AF139" s="135"/>
      <c r="AG139" s="97"/>
      <c r="AH139" s="99"/>
      <c r="AI139" s="102"/>
      <c r="AJ139" s="91"/>
      <c r="AK139" s="92"/>
      <c r="AL139" s="92"/>
      <c r="AM139" s="92"/>
      <c r="AN139" s="95"/>
      <c r="AO139" s="406">
        <v>102</v>
      </c>
      <c r="AP139" s="178"/>
      <c r="AQ139" s="179"/>
    </row>
    <row r="140" spans="1:43" ht="14.25" thickBot="1" thickTop="1">
      <c r="A140" s="11"/>
      <c r="B140" s="289" t="s">
        <v>278</v>
      </c>
      <c r="C140" s="290" t="s">
        <v>154</v>
      </c>
      <c r="D140" s="237"/>
      <c r="E140" s="238"/>
      <c r="F140" s="239"/>
      <c r="G140" s="240"/>
      <c r="H140" s="240"/>
      <c r="I140" s="240"/>
      <c r="J140" s="241"/>
      <c r="K140" s="94"/>
      <c r="L140" s="92"/>
      <c r="M140" s="92"/>
      <c r="N140" s="92"/>
      <c r="O140" s="93"/>
      <c r="P140" s="94"/>
      <c r="Q140" s="92"/>
      <c r="R140" s="92"/>
      <c r="S140" s="92"/>
      <c r="T140" s="95"/>
      <c r="U140" s="91"/>
      <c r="V140" s="92"/>
      <c r="W140" s="92"/>
      <c r="X140" s="92"/>
      <c r="Y140" s="93"/>
      <c r="Z140" s="94"/>
      <c r="AA140" s="92"/>
      <c r="AB140" s="92"/>
      <c r="AC140" s="92"/>
      <c r="AD140" s="95"/>
      <c r="AE140" s="99"/>
      <c r="AF140" s="135"/>
      <c r="AG140" s="97"/>
      <c r="AH140" s="99"/>
      <c r="AI140" s="102"/>
      <c r="AJ140" s="91"/>
      <c r="AK140" s="92"/>
      <c r="AL140" s="92"/>
      <c r="AM140" s="92"/>
      <c r="AN140" s="95"/>
      <c r="AO140" s="372">
        <v>99</v>
      </c>
      <c r="AP140" s="178"/>
      <c r="AQ140" s="179"/>
    </row>
    <row r="141" spans="1:43" ht="13.5" thickBot="1">
      <c r="A141" s="11"/>
      <c r="B141" s="291"/>
      <c r="C141" s="292"/>
      <c r="D141" s="242"/>
      <c r="E141" s="243"/>
      <c r="F141" s="239"/>
      <c r="G141" s="240"/>
      <c r="H141" s="240"/>
      <c r="I141" s="240"/>
      <c r="J141" s="241"/>
      <c r="K141" s="94"/>
      <c r="L141" s="92"/>
      <c r="M141" s="92"/>
      <c r="N141" s="92"/>
      <c r="O141" s="93"/>
      <c r="P141" s="94"/>
      <c r="Q141" s="92"/>
      <c r="R141" s="92"/>
      <c r="S141" s="92"/>
      <c r="T141" s="95"/>
      <c r="U141" s="91"/>
      <c r="V141" s="92"/>
      <c r="W141" s="92"/>
      <c r="X141" s="92"/>
      <c r="Y141" s="93"/>
      <c r="Z141" s="94"/>
      <c r="AA141" s="92"/>
      <c r="AB141" s="92"/>
      <c r="AC141" s="92"/>
      <c r="AD141" s="95"/>
      <c r="AE141" s="99"/>
      <c r="AF141" s="135"/>
      <c r="AG141" s="97"/>
      <c r="AH141" s="99"/>
      <c r="AI141" s="102"/>
      <c r="AJ141" s="91"/>
      <c r="AK141" s="92"/>
      <c r="AL141" s="92"/>
      <c r="AM141" s="92"/>
      <c r="AN141" s="95"/>
      <c r="AO141" s="177"/>
      <c r="AP141" s="178"/>
      <c r="AQ141" s="179"/>
    </row>
    <row r="142" spans="1:43" ht="24" thickBot="1" thickTop="1">
      <c r="A142" s="11" t="s">
        <v>141</v>
      </c>
      <c r="B142" s="18" t="s">
        <v>209</v>
      </c>
      <c r="C142" s="18" t="s">
        <v>81</v>
      </c>
      <c r="D142" s="37">
        <f t="shared" si="15"/>
        <v>12</v>
      </c>
      <c r="E142" s="37">
        <f t="shared" si="16"/>
        <v>4</v>
      </c>
      <c r="F142" s="91"/>
      <c r="G142" s="92"/>
      <c r="H142" s="92"/>
      <c r="I142" s="92"/>
      <c r="J142" s="95"/>
      <c r="K142" s="94"/>
      <c r="L142" s="92"/>
      <c r="M142" s="92"/>
      <c r="N142" s="92"/>
      <c r="O142" s="93"/>
      <c r="P142" s="94"/>
      <c r="Q142" s="92"/>
      <c r="R142" s="92"/>
      <c r="S142" s="92"/>
      <c r="T142" s="95"/>
      <c r="U142" s="91"/>
      <c r="V142" s="92"/>
      <c r="W142" s="92"/>
      <c r="X142" s="92"/>
      <c r="Y142" s="93"/>
      <c r="Z142" s="94"/>
      <c r="AA142" s="92"/>
      <c r="AB142" s="92"/>
      <c r="AC142" s="92"/>
      <c r="AD142" s="95"/>
      <c r="AE142" s="91"/>
      <c r="AF142" s="92"/>
      <c r="AG142" s="92"/>
      <c r="AH142" s="92"/>
      <c r="AI142" s="93"/>
      <c r="AJ142" s="96">
        <v>0</v>
      </c>
      <c r="AK142" s="97">
        <v>0</v>
      </c>
      <c r="AL142" s="97">
        <v>12</v>
      </c>
      <c r="AM142" s="135" t="s">
        <v>252</v>
      </c>
      <c r="AN142" s="98">
        <v>4</v>
      </c>
      <c r="AO142" s="177" t="s">
        <v>146</v>
      </c>
      <c r="AP142" s="178"/>
      <c r="AQ142" s="179"/>
    </row>
    <row r="143" spans="1:43" ht="13.5" thickBot="1">
      <c r="A143" s="12" t="s">
        <v>142</v>
      </c>
      <c r="B143" s="19" t="s">
        <v>298</v>
      </c>
      <c r="C143" s="20" t="s">
        <v>57</v>
      </c>
      <c r="D143" s="37">
        <f t="shared" si="15"/>
        <v>0</v>
      </c>
      <c r="E143" s="37">
        <f t="shared" si="16"/>
        <v>15</v>
      </c>
      <c r="F143" s="136"/>
      <c r="G143" s="137"/>
      <c r="H143" s="137"/>
      <c r="I143" s="137"/>
      <c r="J143" s="138"/>
      <c r="K143" s="139"/>
      <c r="L143" s="137"/>
      <c r="M143" s="137"/>
      <c r="N143" s="137"/>
      <c r="O143" s="140"/>
      <c r="P143" s="141"/>
      <c r="Q143" s="142"/>
      <c r="R143" s="142"/>
      <c r="S143" s="142"/>
      <c r="T143" s="143"/>
      <c r="U143" s="144"/>
      <c r="V143" s="142"/>
      <c r="W143" s="142"/>
      <c r="X143" s="142"/>
      <c r="Y143" s="145"/>
      <c r="Z143" s="141"/>
      <c r="AA143" s="142"/>
      <c r="AB143" s="142"/>
      <c r="AC143" s="142"/>
      <c r="AD143" s="143"/>
      <c r="AE143" s="136"/>
      <c r="AF143" s="137"/>
      <c r="AG143" s="137"/>
      <c r="AH143" s="137"/>
      <c r="AI143" s="140"/>
      <c r="AJ143" s="156">
        <v>0</v>
      </c>
      <c r="AK143" s="157">
        <v>0</v>
      </c>
      <c r="AL143" s="157">
        <v>0</v>
      </c>
      <c r="AM143" s="157" t="s">
        <v>252</v>
      </c>
      <c r="AN143" s="158">
        <v>15</v>
      </c>
      <c r="AO143" s="199" t="s">
        <v>146</v>
      </c>
      <c r="AP143" s="200"/>
      <c r="AQ143" s="159"/>
    </row>
    <row r="144" spans="1:43" ht="13.5" thickBot="1">
      <c r="A144" s="440" t="s">
        <v>83</v>
      </c>
      <c r="B144" s="441"/>
      <c r="C144" s="441"/>
      <c r="D144" s="31">
        <f>D122+D78</f>
        <v>761</v>
      </c>
      <c r="E144" s="31">
        <f>E122+E78</f>
        <v>210</v>
      </c>
      <c r="F144" s="124">
        <f>F122+F78</f>
        <v>76</v>
      </c>
      <c r="G144" s="124">
        <f>G122+G78</f>
        <v>26</v>
      </c>
      <c r="H144" s="124">
        <f>H122+H78</f>
        <v>10</v>
      </c>
      <c r="I144" s="124">
        <f>I122+I78</f>
        <v>0</v>
      </c>
      <c r="J144" s="124">
        <f>J122+J78</f>
        <v>29</v>
      </c>
      <c r="K144" s="124">
        <f>K122+K78</f>
        <v>58</v>
      </c>
      <c r="L144" s="124">
        <f>L122+L78</f>
        <v>34</v>
      </c>
      <c r="M144" s="124">
        <f>M122+M78</f>
        <v>20</v>
      </c>
      <c r="N144" s="124">
        <f>N122+N78</f>
        <v>0</v>
      </c>
      <c r="O144" s="124">
        <f>O122+O78</f>
        <v>33</v>
      </c>
      <c r="P144" s="124">
        <f>P122+P78</f>
        <v>62</v>
      </c>
      <c r="Q144" s="124">
        <f>Q122+Q78</f>
        <v>34</v>
      </c>
      <c r="R144" s="124">
        <f>R122+R78</f>
        <v>8</v>
      </c>
      <c r="S144" s="124">
        <f>S122+S78</f>
        <v>0</v>
      </c>
      <c r="T144" s="124">
        <f>T122+T78</f>
        <v>30</v>
      </c>
      <c r="U144" s="124">
        <f>U122+U78</f>
        <v>64</v>
      </c>
      <c r="V144" s="124">
        <f>V122+V78</f>
        <v>8</v>
      </c>
      <c r="W144" s="124">
        <f>W122+W78</f>
        <v>34</v>
      </c>
      <c r="X144" s="124">
        <f>X122+X78</f>
        <v>0</v>
      </c>
      <c r="Y144" s="124">
        <f>Y122+Y78</f>
        <v>29</v>
      </c>
      <c r="Z144" s="124">
        <f>Z122+Z78</f>
        <v>70</v>
      </c>
      <c r="AA144" s="124">
        <f>AA122+AA78</f>
        <v>16</v>
      </c>
      <c r="AB144" s="124">
        <f>AB122+AB78</f>
        <v>30</v>
      </c>
      <c r="AC144" s="124">
        <f>AC122+AC78</f>
        <v>0</v>
      </c>
      <c r="AD144" s="124">
        <f>AD122+AD78</f>
        <v>28</v>
      </c>
      <c r="AE144" s="124">
        <f>AE122+AE78</f>
        <v>80</v>
      </c>
      <c r="AF144" s="124">
        <f>AF122+AF78</f>
        <v>8</v>
      </c>
      <c r="AG144" s="124">
        <f>AG122+AG78</f>
        <v>30</v>
      </c>
      <c r="AH144" s="124">
        <f>AH122+AH78</f>
        <v>0</v>
      </c>
      <c r="AI144" s="124">
        <f>AI122+AI78</f>
        <v>30</v>
      </c>
      <c r="AJ144" s="124">
        <f>AJ122+AJ78</f>
        <v>38</v>
      </c>
      <c r="AK144" s="124">
        <f>AK122+AK78</f>
        <v>8</v>
      </c>
      <c r="AL144" s="124">
        <f>AL122+AL78</f>
        <v>12</v>
      </c>
      <c r="AM144" s="124">
        <f>AM122+AM78</f>
        <v>0</v>
      </c>
      <c r="AN144" s="124">
        <f>AN122+AN78</f>
        <v>31</v>
      </c>
      <c r="AO144" s="174"/>
      <c r="AP144" s="174"/>
      <c r="AQ144" s="174"/>
    </row>
    <row r="145" spans="1:43" ht="12.75" customHeight="1">
      <c r="A145" s="2"/>
      <c r="B145" s="21"/>
      <c r="C145" s="26" t="s">
        <v>58</v>
      </c>
      <c r="D145" s="32"/>
      <c r="E145" s="32"/>
      <c r="F145" s="128"/>
      <c r="G145" s="128"/>
      <c r="H145" s="128"/>
      <c r="I145" s="128">
        <f>I79+COUNTIF(I123:I143,"s")</f>
        <v>0</v>
      </c>
      <c r="J145" s="128"/>
      <c r="K145" s="128"/>
      <c r="L145" s="128"/>
      <c r="M145" s="128"/>
      <c r="N145" s="128">
        <f>N79+COUNTIF(N123:N143,"s")</f>
        <v>0</v>
      </c>
      <c r="O145" s="128"/>
      <c r="P145" s="128"/>
      <c r="Q145" s="128"/>
      <c r="R145" s="128"/>
      <c r="S145" s="128">
        <f>S79+COUNTIF(S123:S143,"s")</f>
        <v>0</v>
      </c>
      <c r="T145" s="128"/>
      <c r="U145" s="128"/>
      <c r="V145" s="128"/>
      <c r="W145" s="128"/>
      <c r="X145" s="128">
        <f>X79+COUNTIF(X123:X143,"s")</f>
        <v>0</v>
      </c>
      <c r="Y145" s="128"/>
      <c r="Z145" s="128"/>
      <c r="AA145" s="128"/>
      <c r="AB145" s="128"/>
      <c r="AC145" s="128">
        <f>AC79+COUNTIF(AC123:AC143,"s")</f>
        <v>0</v>
      </c>
      <c r="AD145" s="128"/>
      <c r="AE145" s="128"/>
      <c r="AF145" s="128"/>
      <c r="AG145" s="128"/>
      <c r="AH145" s="128">
        <f>AH79+COUNTIF(AH123:AH143,"s")</f>
        <v>0</v>
      </c>
      <c r="AI145" s="128"/>
      <c r="AJ145" s="128"/>
      <c r="AK145" s="128"/>
      <c r="AL145" s="128"/>
      <c r="AM145" s="128">
        <f>AM79+COUNTIF(AM123:AM143,"s")</f>
        <v>0</v>
      </c>
      <c r="AN145" s="129"/>
      <c r="AO145" s="174"/>
      <c r="AP145" s="174"/>
      <c r="AQ145" s="174"/>
    </row>
    <row r="146" spans="1:43" ht="12.75" customHeight="1">
      <c r="A146" s="2"/>
      <c r="B146" s="21"/>
      <c r="C146" s="23" t="s">
        <v>59</v>
      </c>
      <c r="D146" s="33"/>
      <c r="E146" s="33"/>
      <c r="F146" s="130"/>
      <c r="G146" s="130"/>
      <c r="H146" s="130"/>
      <c r="I146" s="130">
        <f>I80+COUNTIF(I123:I143,"v")</f>
        <v>4</v>
      </c>
      <c r="J146" s="130"/>
      <c r="K146" s="130"/>
      <c r="L146" s="130"/>
      <c r="M146" s="130"/>
      <c r="N146" s="130">
        <f>N80+COUNTIF(N123:N143,"v")</f>
        <v>4</v>
      </c>
      <c r="O146" s="130"/>
      <c r="P146" s="130"/>
      <c r="Q146" s="130"/>
      <c r="R146" s="130"/>
      <c r="S146" s="130">
        <f>S80+COUNTIF(S123:S143,"v")</f>
        <v>5</v>
      </c>
      <c r="T146" s="130"/>
      <c r="U146" s="130"/>
      <c r="V146" s="130"/>
      <c r="W146" s="130"/>
      <c r="X146" s="130">
        <f>X80+COUNTIF(X123:X143,"v")</f>
        <v>5</v>
      </c>
      <c r="Y146" s="130"/>
      <c r="Z146" s="130"/>
      <c r="AA146" s="130"/>
      <c r="AB146" s="130"/>
      <c r="AC146" s="130">
        <f>AC80+COUNTIF(AC123:AC143,"v")</f>
        <v>5</v>
      </c>
      <c r="AD146" s="130"/>
      <c r="AE146" s="130"/>
      <c r="AF146" s="130"/>
      <c r="AG146" s="130"/>
      <c r="AH146" s="130">
        <f>AH80+COUNTIF(AH123:AH143,"v")</f>
        <v>4</v>
      </c>
      <c r="AI146" s="130"/>
      <c r="AJ146" s="130"/>
      <c r="AK146" s="130"/>
      <c r="AL146" s="130"/>
      <c r="AM146" s="130">
        <f>AM80+COUNTIF(AM123:AM143,"v")</f>
        <v>0</v>
      </c>
      <c r="AN146" s="131"/>
      <c r="AO146" s="174"/>
      <c r="AP146" s="174"/>
      <c r="AQ146" s="174"/>
    </row>
    <row r="147" spans="1:43" ht="12.75" customHeight="1">
      <c r="A147" s="2"/>
      <c r="B147" s="21"/>
      <c r="C147" s="23" t="s">
        <v>253</v>
      </c>
      <c r="D147" s="33"/>
      <c r="E147" s="33"/>
      <c r="F147" s="130"/>
      <c r="G147" s="130"/>
      <c r="H147" s="130"/>
      <c r="I147" s="130">
        <f>I81+COUNTIF(I123:I143,"é")</f>
        <v>3</v>
      </c>
      <c r="J147" s="130"/>
      <c r="K147" s="130"/>
      <c r="L147" s="130"/>
      <c r="M147" s="130"/>
      <c r="N147" s="130">
        <f>N81+COUNTIF(N123:N143,"é")</f>
        <v>5</v>
      </c>
      <c r="O147" s="130"/>
      <c r="P147" s="130"/>
      <c r="Q147" s="130"/>
      <c r="R147" s="130"/>
      <c r="S147" s="130">
        <f>S81+COUNTIF(S123:S143,"é")</f>
        <v>4</v>
      </c>
      <c r="T147" s="130"/>
      <c r="U147" s="130"/>
      <c r="V147" s="130"/>
      <c r="W147" s="130"/>
      <c r="X147" s="130">
        <f>X81+COUNTIF(X123:X143,"é")</f>
        <v>4</v>
      </c>
      <c r="Y147" s="130"/>
      <c r="Z147" s="130"/>
      <c r="AA147" s="130"/>
      <c r="AB147" s="130"/>
      <c r="AC147" s="130">
        <f>AC81+COUNTIF(AC123:AC143,"é")</f>
        <v>4</v>
      </c>
      <c r="AD147" s="130"/>
      <c r="AE147" s="130"/>
      <c r="AF147" s="130"/>
      <c r="AG147" s="130"/>
      <c r="AH147" s="130">
        <f>AH81+COUNTIF(AH123:AH143,"é")</f>
        <v>6</v>
      </c>
      <c r="AI147" s="130"/>
      <c r="AJ147" s="130"/>
      <c r="AK147" s="130"/>
      <c r="AL147" s="130"/>
      <c r="AM147" s="130">
        <f>AM81+COUNTIF(AM123:AM143,"é")</f>
        <v>7</v>
      </c>
      <c r="AN147" s="131"/>
      <c r="AO147" s="174"/>
      <c r="AP147" s="174"/>
      <c r="AQ147" s="174"/>
    </row>
    <row r="148" spans="1:43" ht="12.75" customHeight="1" thickBot="1">
      <c r="A148" s="2"/>
      <c r="B148" s="21"/>
      <c r="C148" s="27" t="s">
        <v>82</v>
      </c>
      <c r="D148" s="35"/>
      <c r="E148" s="35"/>
      <c r="F148" s="146"/>
      <c r="G148" s="146"/>
      <c r="H148" s="146"/>
      <c r="I148" s="146">
        <f>I82+COUNTIF(I123:I143,"e")</f>
        <v>0</v>
      </c>
      <c r="J148" s="146"/>
      <c r="K148" s="146"/>
      <c r="L148" s="146"/>
      <c r="M148" s="146"/>
      <c r="N148" s="146">
        <f>N82+COUNTIF(N123:N143,"e")</f>
        <v>0</v>
      </c>
      <c r="O148" s="146"/>
      <c r="P148" s="146"/>
      <c r="Q148" s="146"/>
      <c r="R148" s="146"/>
      <c r="S148" s="146">
        <f>S82+COUNTIF(S123:S143,"e")</f>
        <v>0</v>
      </c>
      <c r="T148" s="146"/>
      <c r="U148" s="146"/>
      <c r="V148" s="146"/>
      <c r="W148" s="146"/>
      <c r="X148" s="146">
        <f>X82+COUNTIF(X123:X143,"e")</f>
        <v>0</v>
      </c>
      <c r="Y148" s="146"/>
      <c r="Z148" s="146"/>
      <c r="AA148" s="146"/>
      <c r="AB148" s="146"/>
      <c r="AC148" s="146">
        <f>AC82+COUNTIF(AC123:AC143,"e")</f>
        <v>0</v>
      </c>
      <c r="AD148" s="146"/>
      <c r="AE148" s="146"/>
      <c r="AF148" s="146"/>
      <c r="AG148" s="146"/>
      <c r="AH148" s="146">
        <f>AH82+COUNTIF(AH123:AH143,"e")</f>
        <v>0</v>
      </c>
      <c r="AI148" s="146"/>
      <c r="AJ148" s="146"/>
      <c r="AK148" s="146"/>
      <c r="AL148" s="146"/>
      <c r="AM148" s="146">
        <f>AM82+COUNTIF(AM123:AM143,"e")</f>
        <v>0</v>
      </c>
      <c r="AN148" s="147"/>
      <c r="AO148" s="174"/>
      <c r="AP148" s="174"/>
      <c r="AQ148" s="174"/>
    </row>
    <row r="149" spans="1:43" ht="12.75" customHeight="1" thickBot="1">
      <c r="A149" s="13"/>
      <c r="B149" s="28">
        <f>D144</f>
        <v>761</v>
      </c>
      <c r="C149" s="28" t="s">
        <v>210</v>
      </c>
      <c r="D149" s="28"/>
      <c r="E149" s="204"/>
      <c r="F149" s="204">
        <f>SUM(F144:H144)</f>
        <v>112</v>
      </c>
      <c r="G149" s="204"/>
      <c r="H149" s="204"/>
      <c r="I149" s="204"/>
      <c r="J149" s="204"/>
      <c r="K149" s="204">
        <f>SUM(K144:M144)</f>
        <v>112</v>
      </c>
      <c r="L149" s="204"/>
      <c r="M149" s="204"/>
      <c r="N149" s="204"/>
      <c r="O149" s="204"/>
      <c r="P149" s="204">
        <f>SUM(P144:R144)</f>
        <v>104</v>
      </c>
      <c r="Q149" s="204"/>
      <c r="R149" s="204"/>
      <c r="S149" s="204"/>
      <c r="T149" s="204"/>
      <c r="U149" s="204">
        <f>SUM(U144:W144)</f>
        <v>106</v>
      </c>
      <c r="V149" s="204"/>
      <c r="W149" s="204"/>
      <c r="X149" s="204"/>
      <c r="Y149" s="204"/>
      <c r="Z149" s="204">
        <f>SUM(Z144:AB144)</f>
        <v>116</v>
      </c>
      <c r="AA149" s="204"/>
      <c r="AB149" s="204"/>
      <c r="AC149" s="204"/>
      <c r="AD149" s="204"/>
      <c r="AE149" s="204">
        <f>SUM(AE144:AG144)</f>
        <v>118</v>
      </c>
      <c r="AF149" s="204"/>
      <c r="AG149" s="204"/>
      <c r="AH149" s="204"/>
      <c r="AI149" s="148"/>
      <c r="AJ149" s="148">
        <f>SUM(AJ144:AL144)</f>
        <v>58</v>
      </c>
      <c r="AK149" s="148"/>
      <c r="AL149" s="148"/>
      <c r="AM149" s="148"/>
      <c r="AN149" s="149"/>
      <c r="AO149" s="174"/>
      <c r="AP149" s="174"/>
      <c r="AQ149" s="174"/>
    </row>
    <row r="150" spans="1:43" ht="12.75" customHeight="1">
      <c r="A150" s="6" t="s">
        <v>261</v>
      </c>
      <c r="B150" s="14"/>
      <c r="C150" s="21" t="s">
        <v>262</v>
      </c>
      <c r="D150" s="30"/>
      <c r="E150" s="3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174"/>
      <c r="AP150" s="174"/>
      <c r="AQ150" s="174"/>
    </row>
    <row r="151" spans="1:43" ht="12.75" customHeight="1">
      <c r="A151" s="6"/>
      <c r="B151" s="14"/>
      <c r="C151" s="21" t="s">
        <v>263</v>
      </c>
      <c r="D151" s="30"/>
      <c r="E151" s="3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174"/>
      <c r="AP151" s="174"/>
      <c r="AQ151" s="174"/>
    </row>
    <row r="152" spans="1:43" ht="12.75" customHeight="1">
      <c r="A152" s="6"/>
      <c r="B152" s="14"/>
      <c r="C152" s="21" t="s">
        <v>264</v>
      </c>
      <c r="D152" s="14"/>
      <c r="E152" s="1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14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14"/>
      <c r="AM152" s="14"/>
      <c r="AN152" s="14"/>
      <c r="AO152" s="30"/>
      <c r="AP152" s="30"/>
      <c r="AQ152" s="30"/>
    </row>
  </sheetData>
  <mergeCells count="17">
    <mergeCell ref="A5:A6"/>
    <mergeCell ref="B5:B6"/>
    <mergeCell ref="C5:C6"/>
    <mergeCell ref="D5:D6"/>
    <mergeCell ref="E5:E6"/>
    <mergeCell ref="F5:AI5"/>
    <mergeCell ref="AO5:AQ6"/>
    <mergeCell ref="AO7:AQ7"/>
    <mergeCell ref="A8:C8"/>
    <mergeCell ref="A22:C22"/>
    <mergeCell ref="A31:C31"/>
    <mergeCell ref="A122:C122"/>
    <mergeCell ref="A144:C144"/>
    <mergeCell ref="A55:C55"/>
    <mergeCell ref="A78:C78"/>
    <mergeCell ref="A87:C87"/>
    <mergeCell ref="A109:C10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2" width="43.8515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2018-01-22T20:41:01Z</cp:lastPrinted>
  <dcterms:created xsi:type="dcterms:W3CDTF">2006-03-29T07:49:40Z</dcterms:created>
  <dcterms:modified xsi:type="dcterms:W3CDTF">2019-04-04T10:45:02Z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-540574898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