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gépész F" sheetId="1" r:id="rId1"/>
    <sheet name="Munka1" sheetId="2" state="hidden" r:id="rId2"/>
  </sheets>
  <definedNames>
    <definedName name="_xlnm.Print_Area" localSheetId="0">'gépész F'!$A$1:$AO$169</definedName>
  </definedNames>
  <calcPr fullCalcOnLoad="1"/>
</workbook>
</file>

<file path=xl/sharedStrings.xml><?xml version="1.0" encoding="utf-8"?>
<sst xmlns="http://schemas.openxmlformats.org/spreadsheetml/2006/main" count="455" uniqueCount="287">
  <si>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</si>
  <si>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</si>
  <si>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</si>
  <si>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</si>
  <si>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</si>
  <si>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</si>
  <si>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</si>
  <si>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</si>
  <si>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</si>
  <si>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</si>
  <si>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</si>
  <si>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</si>
  <si>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</si>
  <si>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</si>
  <si>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</si>
  <si>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</si>
  <si>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</si>
  <si>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</si>
  <si>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</si>
  <si>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Differenciált szakmai ismeretek</t>
  </si>
  <si>
    <t>Szakdolgozat</t>
  </si>
  <si>
    <t>Szigorlat (s)</t>
  </si>
  <si>
    <t>Vizsga (v)</t>
  </si>
  <si>
    <t>Testnevelés I.</t>
  </si>
  <si>
    <t>Testnevelés II.</t>
  </si>
  <si>
    <t>Kötelezően választható</t>
  </si>
  <si>
    <t>kredit</t>
  </si>
  <si>
    <t>Kémia</t>
  </si>
  <si>
    <t>v</t>
  </si>
  <si>
    <t>Minőségbiztosítás</t>
  </si>
  <si>
    <t>Irányítástechnika</t>
  </si>
  <si>
    <t>Forgácsolástechnológia alapjai</t>
  </si>
  <si>
    <t>Gépjárműdiagnosztika</t>
  </si>
  <si>
    <t>Szabadon választható tárgyak:</t>
  </si>
  <si>
    <t>Bánki Donát Gépész és Biztonságtechnikai Mérnöki  Kar</t>
  </si>
  <si>
    <t>Óbudai Egyetem</t>
  </si>
  <si>
    <t>Évközi jegy (é)</t>
  </si>
  <si>
    <t>é</t>
  </si>
  <si>
    <t>a</t>
  </si>
  <si>
    <t>Kritérium tárgy (angol vagy német nyelven)</t>
  </si>
  <si>
    <t>Gépjárművek erőátviteli berendezései</t>
  </si>
  <si>
    <t>CAD-CAM-CNC specializáció</t>
  </si>
  <si>
    <t>Járműtechnika specializáció</t>
  </si>
  <si>
    <t>Elektrotechnika</t>
  </si>
  <si>
    <t>Pneumatika, hidraulika</t>
  </si>
  <si>
    <t>Matematika II.</t>
  </si>
  <si>
    <t>Belsőégésű motorok I.</t>
  </si>
  <si>
    <t xml:space="preserve">Gépészmérnöki alapképzési szak </t>
  </si>
  <si>
    <t>Matematika I.</t>
  </si>
  <si>
    <t>Informatika I.</t>
  </si>
  <si>
    <t>Kritérium követelmények</t>
  </si>
  <si>
    <t>Összesen TT, gazd+hum+szakmai törzs+krit. Köv.:</t>
  </si>
  <si>
    <t>Aláírás (a)</t>
  </si>
  <si>
    <t>Belsőégésű motorok II.</t>
  </si>
  <si>
    <t>Alakítástechnológia és gépei I.</t>
  </si>
  <si>
    <t>Alakítástechnológia és gépei II.</t>
  </si>
  <si>
    <t>Forgácsolástechnológia számítógépes tervezése I.</t>
  </si>
  <si>
    <t>Forgácsolástechnológia számítógépes tervezése II.</t>
  </si>
  <si>
    <t>Gyártóberendezések és rendszerek I.</t>
  </si>
  <si>
    <t>Gyártóberendezések és rendszerek II.</t>
  </si>
  <si>
    <t>Gépműhely gyakorlat I.</t>
  </si>
  <si>
    <t>Szabadon választható tárgy 1</t>
  </si>
  <si>
    <t>Szabadon választható tárgy 2</t>
  </si>
  <si>
    <t>Szabadon választható tárgy 3</t>
  </si>
  <si>
    <t>Matematika I. aláírás</t>
  </si>
  <si>
    <t>Matematika II. aláírás</t>
  </si>
  <si>
    <t xml:space="preserve">Mindösszesen alap+specializáció </t>
  </si>
  <si>
    <t>Mindösszesen alap+specializáció</t>
  </si>
  <si>
    <t>Természettudományi alapismeretek:</t>
  </si>
  <si>
    <t>Gazdasági és humán ismeretek:</t>
  </si>
  <si>
    <t>Szakmai törzsanyag:</t>
  </si>
  <si>
    <t>A tanterv kiegészitő részei</t>
  </si>
  <si>
    <t xml:space="preserve">Záróvizsga tárgyak: </t>
  </si>
  <si>
    <t>A tanterv kapcsolódó tárgyai:</t>
  </si>
  <si>
    <t>Gépjárművek szerkezete</t>
  </si>
  <si>
    <t>Gépjárművek erőátviteli berendezései (4 kredit)
Belsőégésű motorok I-II. (8 kredit)</t>
  </si>
  <si>
    <t>Gépjárművek üzemeltetése</t>
  </si>
  <si>
    <t>Képlékeny alakítás technológiája</t>
  </si>
  <si>
    <t>Alakítástechnológia és gépei I-II. (8 kredit)</t>
  </si>
  <si>
    <t>Forgácsolás technológia</t>
  </si>
  <si>
    <t>Forgácsolástechnológia számítógépes tervezése I-II. (8 kredit), Gyártóberendezések és rendszerek I-II. (10 kredit)</t>
  </si>
  <si>
    <t>Gépészmérnöki ismeretek</t>
  </si>
  <si>
    <t>8.</t>
  </si>
  <si>
    <t>9.</t>
  </si>
  <si>
    <t>Félév(ek)</t>
  </si>
  <si>
    <t>Szakmai gyakorlat</t>
  </si>
  <si>
    <t>Választható tárgy III.</t>
  </si>
  <si>
    <t xml:space="preserve">     Félév(ek)</t>
  </si>
  <si>
    <t xml:space="preserve">Választható tárgy I. </t>
  </si>
  <si>
    <t xml:space="preserve">Választható tárgy II. </t>
  </si>
  <si>
    <t>Szakértői ismeretek</t>
  </si>
  <si>
    <t>Kötelezően választható tantárgyak választéka</t>
  </si>
  <si>
    <t>Előköv.</t>
  </si>
  <si>
    <t>CAD-CAM-CNC</t>
  </si>
  <si>
    <t>Járműtechnika</t>
  </si>
  <si>
    <t>Virtuális technikák</t>
  </si>
  <si>
    <t>Forgácsoláskutatás</t>
  </si>
  <si>
    <t>dékán</t>
  </si>
  <si>
    <t>Specializáció</t>
  </si>
  <si>
    <t>Prof. Dr. Rajnai Zoltán</t>
  </si>
  <si>
    <t>Anyagmozgatás szervizekben</t>
  </si>
  <si>
    <t>Anyagtechnológiák számítógépes tervezése</t>
  </si>
  <si>
    <t>Szabadon választható tantárgyak</t>
  </si>
  <si>
    <t>Kredit</t>
  </si>
  <si>
    <t>Termelésirányítás a gépiparban</t>
  </si>
  <si>
    <t>Korszerű felületnemesítő eljárások</t>
  </si>
  <si>
    <t>Idegen nyelvi kritérium tantárgyak</t>
  </si>
  <si>
    <t>A kooperatív képzés tanterve</t>
  </si>
  <si>
    <t>Műanyag fröccsöntő szerszámok tervezése</t>
  </si>
  <si>
    <t>Koordináta méréstechnika alapjai</t>
  </si>
  <si>
    <t>Mintatanterv - F tanterv</t>
  </si>
  <si>
    <t>Matematika III.</t>
  </si>
  <si>
    <t>Természettudományok alapjai</t>
  </si>
  <si>
    <t>Testnevelés III.</t>
  </si>
  <si>
    <t>Testnevelés IV.</t>
  </si>
  <si>
    <t>Statika</t>
  </si>
  <si>
    <t>Mozgástan</t>
  </si>
  <si>
    <t>Géprajz alapjai</t>
  </si>
  <si>
    <t>Gépszerkezetek szilárdságtana</t>
  </si>
  <si>
    <t xml:space="preserve">Hajtástechnika </t>
  </si>
  <si>
    <t>Tanulásmódszertan és kreatív megoldások</t>
  </si>
  <si>
    <t xml:space="preserve">Hallgatói tutorálás </t>
  </si>
  <si>
    <t>Karbantartás és diagnosztika</t>
  </si>
  <si>
    <t xml:space="preserve">Hő-és áramlástan </t>
  </si>
  <si>
    <t>Anyagtechnológiák</t>
  </si>
  <si>
    <t>CAD modellezés I.</t>
  </si>
  <si>
    <t>CAD modellezés II.</t>
  </si>
  <si>
    <t>Logisztika</t>
  </si>
  <si>
    <t>Az ipar 4.0 alapjai</t>
  </si>
  <si>
    <t>Különleges technológiák</t>
  </si>
  <si>
    <t>Projekt feladat</t>
  </si>
  <si>
    <t>CNC műhelygyakorlat</t>
  </si>
  <si>
    <t>CNC programozás és szimulátorok</t>
  </si>
  <si>
    <t>Gyártási folyamatok minőségtechnikái</t>
  </si>
  <si>
    <t>Járműipari hosszméréstechnika</t>
  </si>
  <si>
    <t>Minőségügyi alapismeretek</t>
  </si>
  <si>
    <t>Járművek felépítése</t>
  </si>
  <si>
    <t>Gépjármű üzemanyag ellátó berendezések</t>
  </si>
  <si>
    <t>Járművillamosság</t>
  </si>
  <si>
    <t>Járműelektronika</t>
  </si>
  <si>
    <t xml:space="preserve">Gépműhely gyakorlat I. </t>
  </si>
  <si>
    <t>Gépműhely gyakorlat II.</t>
  </si>
  <si>
    <t xml:space="preserve"> </t>
  </si>
  <si>
    <t xml:space="preserve">Szerszámozási ismeretek </t>
  </si>
  <si>
    <t>Anyagtudomány II. aláírás</t>
  </si>
  <si>
    <t>*: e-learning, blended learning</t>
  </si>
  <si>
    <t>Vállalkozás gazdaságtan *E1</t>
  </si>
  <si>
    <t>Jogi ismeretek *E2</t>
  </si>
  <si>
    <t>Anyagtudomány I.</t>
  </si>
  <si>
    <t>Anyagtudomány II.</t>
  </si>
  <si>
    <t>Méréstechnika</t>
  </si>
  <si>
    <t>Tutori rendszer kiépítése</t>
  </si>
  <si>
    <t>Hő és áramlástechnikai gépek</t>
  </si>
  <si>
    <t>Hő-és áramlástan</t>
  </si>
  <si>
    <t>Gépjárműdiagnosztika (4 kredit)
Gépjárművek üzemanyag ellátó berendezései (5 kredit)</t>
  </si>
  <si>
    <t>Érvényes: 2023. szeptember 01-től</t>
  </si>
  <si>
    <t xml:space="preserve">Projektmenedzsment, tudástranszfer I. </t>
  </si>
  <si>
    <t xml:space="preserve">Projektmenedzsment, tudástranszfer II. </t>
  </si>
  <si>
    <t xml:space="preserve">Projektmenedzsment, tudástranszfer III. </t>
  </si>
  <si>
    <t xml:space="preserve">Anyagtudomány I. </t>
  </si>
  <si>
    <t xml:space="preserve">Anyagtudomány  I. </t>
  </si>
  <si>
    <t>Statika aláírás</t>
  </si>
  <si>
    <t>Statika aláírás, Géprajz alapjai</t>
  </si>
  <si>
    <t xml:space="preserve">Kötelezően választható </t>
  </si>
  <si>
    <t xml:space="preserve">Patronálás </t>
  </si>
  <si>
    <t>Lean a gyakorlatban</t>
  </si>
  <si>
    <t>Munkavédelem, biztonságtechnika *E4</t>
  </si>
  <si>
    <t>Gépipari minőségellenőrzés  *E5</t>
  </si>
  <si>
    <t xml:space="preserve">Kötéstechnológia </t>
  </si>
  <si>
    <t>Szervíztechnika</t>
  </si>
  <si>
    <t>MEI</t>
  </si>
  <si>
    <t xml:space="preserve">Informatika II. </t>
  </si>
  <si>
    <t xml:space="preserve">Hibrid és villamos járművek </t>
  </si>
  <si>
    <t xml:space="preserve">Belsőégésű motorok I. </t>
  </si>
  <si>
    <t xml:space="preserve">Integrált CAD-CAM rendszerek </t>
  </si>
  <si>
    <t>Hegesztés gépesítése és automatizálása</t>
  </si>
  <si>
    <t>Elektrotechnika *E3</t>
  </si>
  <si>
    <t>levelező munkarend</t>
  </si>
  <si>
    <t xml:space="preserve">Energiagazdálkodás és környezetvédelem </t>
  </si>
  <si>
    <t>TAI</t>
  </si>
  <si>
    <t xml:space="preserve">Baleseti adatfeldolgozás modern módszerekkel </t>
  </si>
  <si>
    <t xml:space="preserve">Közlekedésbiztonság </t>
  </si>
  <si>
    <t>Géprajz alapjai, Matematika II.</t>
  </si>
  <si>
    <t>BTXMAG1BLF</t>
  </si>
  <si>
    <t>BTXMAG2BLF</t>
  </si>
  <si>
    <t>BTXMAG3BLF</t>
  </si>
  <si>
    <t>BTXTA11BLF</t>
  </si>
  <si>
    <t>BTXKE11BLF</t>
  </si>
  <si>
    <t>BTXST12BLF</t>
  </si>
  <si>
    <t>BTXMO14BLF</t>
  </si>
  <si>
    <t>BTXGI11BLF</t>
  </si>
  <si>
    <t>BGXMB17BLF</t>
  </si>
  <si>
    <t>BTEVG17BLF</t>
  </si>
  <si>
    <t>GKEJI17BLF</t>
  </si>
  <si>
    <t>BTXTM11BLF</t>
  </si>
  <si>
    <t>BTXPT12BLF</t>
  </si>
  <si>
    <t>BTXPT23BLF</t>
  </si>
  <si>
    <t>BTXPT34BLF</t>
  </si>
  <si>
    <t>BTXTK12BLF</t>
  </si>
  <si>
    <t>BTXTU13BLF</t>
  </si>
  <si>
    <t>BMXIA1GBLF</t>
  </si>
  <si>
    <t>BTXGA11BLF</t>
  </si>
  <si>
    <t>BTXGS13BLF</t>
  </si>
  <si>
    <t>BTXHJ14BLF</t>
  </si>
  <si>
    <t>BMXHO14BLF</t>
  </si>
  <si>
    <t>BMXIT14BLF</t>
  </si>
  <si>
    <t>BMEET13BLF</t>
  </si>
  <si>
    <t>BMXPH15BLF</t>
  </si>
  <si>
    <t>BGXMT14BLF</t>
  </si>
  <si>
    <t>BMXKD14BLF</t>
  </si>
  <si>
    <t>BAXAT12BLF</t>
  </si>
  <si>
    <t>BAXAT23BLF</t>
  </si>
  <si>
    <t>BAXAK14BLF</t>
  </si>
  <si>
    <t>BGXFA13BLF</t>
  </si>
  <si>
    <t>BMXLG16BLF</t>
  </si>
  <si>
    <t>BTEMB12BLF</t>
  </si>
  <si>
    <t>BTIPAT1BLF</t>
  </si>
  <si>
    <t>BGGYG12BLF</t>
  </si>
  <si>
    <t>BGGYG23BLF</t>
  </si>
  <si>
    <t>BMXBM15BLF</t>
  </si>
  <si>
    <t>BMXBM26BLF</t>
  </si>
  <si>
    <t>BMXGF15BLF</t>
  </si>
  <si>
    <t>BMXGU15BLF</t>
  </si>
  <si>
    <t>BMXAV15BLF</t>
  </si>
  <si>
    <t>BMXHA15BLF</t>
  </si>
  <si>
    <t>BMXST17BLF</t>
  </si>
  <si>
    <t>BMXGE16BLF</t>
  </si>
  <si>
    <t>BMXJE16BLF</t>
  </si>
  <si>
    <t>BMXGD16BLF</t>
  </si>
  <si>
    <t>BMDSD1JBLF</t>
  </si>
  <si>
    <t>BAXAT15BLF</t>
  </si>
  <si>
    <t>BAXAT26BLF</t>
  </si>
  <si>
    <t>BAXKT16BLF</t>
  </si>
  <si>
    <t>BGXSM15BLF</t>
  </si>
  <si>
    <t>BGEGM15BLF</t>
  </si>
  <si>
    <t>BGXFS15BLF</t>
  </si>
  <si>
    <t>BGXFS26BLF</t>
  </si>
  <si>
    <t>BGXGR15BLF</t>
  </si>
  <si>
    <t>BGXGR26BLF</t>
  </si>
  <si>
    <t>BGDSD1CBLF</t>
  </si>
  <si>
    <t>BMWAS17BLF</t>
  </si>
  <si>
    <t>BMWKB17BLF</t>
  </si>
  <si>
    <t>BMWSI17BLF</t>
  </si>
  <si>
    <t>BGWAT16BLF</t>
  </si>
  <si>
    <t>BGWIP16BLF</t>
  </si>
  <si>
    <t>BGWKT16BLF</t>
  </si>
  <si>
    <t>BGWPF16BLF</t>
  </si>
  <si>
    <t>BGWVT16BLF</t>
  </si>
  <si>
    <t>BGWKM16BLF</t>
  </si>
  <si>
    <t>BMVIA2GBLF</t>
  </si>
  <si>
    <t>BTVEK16BLF</t>
  </si>
  <si>
    <t>BGVTG16BLF</t>
  </si>
  <si>
    <t>BGVMT16BLF</t>
  </si>
  <si>
    <t>BGVFK16BLF</t>
  </si>
  <si>
    <t>BGVIC16BLF</t>
  </si>
  <si>
    <t>BGVCG16BLF</t>
  </si>
  <si>
    <t>BGVCM16BLF</t>
  </si>
  <si>
    <t>BGVGF16BLF</t>
  </si>
  <si>
    <t>BGVJM16BLF</t>
  </si>
  <si>
    <t>BGVLE16BLF</t>
  </si>
  <si>
    <t>BGVMI16BLF</t>
  </si>
  <si>
    <t>BAVHG16BLF</t>
  </si>
  <si>
    <t>BAVKF16BLF</t>
  </si>
  <si>
    <t>BMVBA17BLF</t>
  </si>
  <si>
    <t>BMVHV17BLF</t>
  </si>
  <si>
    <t xml:space="preserve">Material Science I. </t>
  </si>
  <si>
    <t xml:space="preserve">Deutsch im Beruf </t>
  </si>
  <si>
    <t xml:space="preserve">Projektarbeit Deutsch </t>
  </si>
  <si>
    <t xml:space="preserve">CAD alapismeretek I. </t>
  </si>
  <si>
    <t xml:space="preserve">CAD alapismeretek II. </t>
  </si>
  <si>
    <t>CAD alapismeretek I.</t>
  </si>
  <si>
    <t>Forgácsolástechnológia alapjai, CAD modellezés II.</t>
  </si>
  <si>
    <t>h</t>
  </si>
  <si>
    <t>Háromfokozatú értékelés (h)</t>
  </si>
  <si>
    <t>OTTESI1BLF</t>
  </si>
  <si>
    <t>OTTESI2BLF</t>
  </si>
  <si>
    <t>OTTESI3BLF</t>
  </si>
  <si>
    <t>OTTESI4BLF</t>
  </si>
  <si>
    <t>BTXCI11BLF</t>
  </si>
  <si>
    <t>BTXCI22BLF</t>
  </si>
  <si>
    <t>(BDVSGX1BLF)</t>
  </si>
  <si>
    <t>(BDVSGX2BLF)</t>
  </si>
  <si>
    <t>(BDVSGX3BLF)</t>
  </si>
  <si>
    <t>(BDWKGJ1BLF)</t>
  </si>
  <si>
    <t>(BDWKGC1BLF)</t>
  </si>
  <si>
    <t>BGXCM12BLF</t>
  </si>
  <si>
    <t>BGXCM23BLF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</si>
</sst>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1"/>
      <name val="Arial CE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ourier"/>
      <family val="3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0"/>
      <name val="Times New Roman CE"/>
      <family val="1"/>
    </font>
    <font>
      <strike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dotted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 style="medium"/>
      <right style="medium"/>
      <top style="medium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dotted"/>
    </border>
    <border>
      <left/>
      <right style="medium"/>
      <top style="dotted"/>
      <bottom style="medium"/>
    </border>
    <border>
      <left/>
      <right/>
      <top/>
      <bottom style="dotted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dotted"/>
    </border>
    <border>
      <left/>
      <right style="medium"/>
      <top/>
      <bottom style="dotted"/>
    </border>
    <border>
      <left/>
      <right style="medium"/>
      <top/>
      <bottom style="medium"/>
    </border>
    <border>
      <left style="medium"/>
      <right style="medium"/>
      <top style="dotted"/>
      <bottom style="dotted"/>
    </border>
    <border>
      <left style="thin"/>
      <right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 style="medium"/>
      <right style="dotted"/>
      <top/>
      <bottom style="dotted"/>
    </border>
    <border>
      <left style="dotted"/>
      <right style="medium"/>
      <top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medium"/>
      <right style="dotted"/>
      <top style="dotted"/>
      <bottom/>
    </border>
    <border>
      <left style="dotted"/>
      <right style="medium"/>
      <top style="dotted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/>
      <top style="medium"/>
      <bottom style="dotted"/>
    </border>
    <border>
      <left/>
      <right style="dotted"/>
      <top/>
      <bottom/>
    </border>
    <border>
      <left style="dotted"/>
      <right style="dotted"/>
      <top/>
      <bottom/>
    </border>
    <border>
      <left style="dotted"/>
      <right style="medium"/>
      <top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dotted"/>
    </border>
    <border>
      <left style="medium"/>
      <right style="medium"/>
      <top style="dotted"/>
      <bottom style="medium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/>
      <bottom/>
    </border>
    <border>
      <left style="medium"/>
      <right/>
      <top/>
      <bottom/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Border="0">
      <alignment horizontal="right" vertical="center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4" fillId="6" borderId="2" applyNumberFormat="0" applyAlignment="0" applyProtection="0"/>
    <xf numFmtId="0" fontId="14" fillId="6" borderId="2" applyNumberFormat="0" applyAlignment="0" applyProtection="0"/>
    <xf numFmtId="0" fontId="14" fillId="6" borderId="2" applyNumberFormat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28" fillId="0" borderId="4" applyNumberFormat="0" applyFill="0" applyAlignment="0" applyProtection="0"/>
    <xf numFmtId="0" fontId="39" fillId="0" borderId="3" applyNumberFormat="0" applyFill="0" applyAlignment="0" applyProtection="0"/>
    <xf numFmtId="0" fontId="40" fillId="0" borderId="5" applyNumberFormat="0" applyFill="0" applyAlignment="0" applyProtection="0"/>
    <xf numFmtId="0" fontId="29" fillId="0" borderId="6" applyNumberFormat="0" applyFill="0" applyAlignment="0" applyProtection="0"/>
    <xf numFmtId="0" fontId="40" fillId="0" borderId="5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12" borderId="9" applyNumberFormat="0" applyAlignment="0" applyProtection="0"/>
    <xf numFmtId="0" fontId="15" fillId="12" borderId="9" applyNumberFormat="0" applyAlignment="0" applyProtection="0"/>
    <xf numFmtId="0" fontId="15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10" applyNumberFormat="0" applyFill="0" applyAlignment="0" applyProtection="0"/>
    <xf numFmtId="0" fontId="0" fillId="10" borderId="12" applyNumberFormat="0" applyFont="0" applyAlignment="0" applyProtection="0"/>
    <xf numFmtId="0" fontId="0" fillId="10" borderId="12" applyNumberFormat="0" applyFont="0" applyAlignment="0" applyProtection="0"/>
    <xf numFmtId="0" fontId="0" fillId="10" borderId="12" applyNumberFormat="0" applyFont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16" borderId="13" applyNumberFormat="0" applyAlignment="0" applyProtection="0"/>
    <xf numFmtId="0" fontId="19" fillId="16" borderId="13" applyNumberFormat="0" applyAlignment="0" applyProtection="0"/>
    <xf numFmtId="0" fontId="19" fillId="16" borderId="1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1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8" borderId="0" xfId="0" applyFont="1" applyFill="1" applyAlignment="1">
      <alignment vertical="center"/>
    </xf>
    <xf numFmtId="0" fontId="0" fillId="8" borderId="0" xfId="0" applyFont="1" applyFill="1" applyAlignment="1">
      <alignment/>
    </xf>
    <xf numFmtId="0" fontId="7" fillId="8" borderId="16" xfId="0" applyFont="1" applyFill="1" applyBorder="1" applyAlignment="1">
      <alignment vertical="center"/>
    </xf>
    <xf numFmtId="0" fontId="7" fillId="8" borderId="16" xfId="0" applyFont="1" applyFill="1" applyBorder="1" applyAlignment="1">
      <alignment horizontal="centerContinuous" vertical="center"/>
    </xf>
    <xf numFmtId="0" fontId="6" fillId="8" borderId="0" xfId="0" applyFont="1" applyFill="1" applyAlignment="1">
      <alignment vertical="center"/>
    </xf>
    <xf numFmtId="0" fontId="8" fillId="8" borderId="17" xfId="0" applyFont="1" applyFill="1" applyBorder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6" fillId="8" borderId="0" xfId="0" applyFont="1" applyFill="1" applyAlignment="1">
      <alignment vertical="center" wrapText="1"/>
    </xf>
    <xf numFmtId="0" fontId="7" fillId="8" borderId="18" xfId="0" applyFont="1" applyFill="1" applyBorder="1" applyAlignment="1">
      <alignment vertical="center" wrapText="1"/>
    </xf>
    <xf numFmtId="0" fontId="7" fillId="8" borderId="19" xfId="0" applyFont="1" applyFill="1" applyBorder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7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11" fillId="8" borderId="0" xfId="0" applyFont="1" applyFill="1" applyAlignment="1">
      <alignment vertical="center"/>
    </xf>
    <xf numFmtId="0" fontId="4" fillId="8" borderId="0" xfId="0" applyFont="1" applyFill="1" applyAlignment="1">
      <alignment horizontal="right" vertical="center"/>
    </xf>
    <xf numFmtId="0" fontId="4" fillId="8" borderId="0" xfId="0" applyFont="1" applyFill="1" applyAlignment="1">
      <alignment vertical="center"/>
    </xf>
    <xf numFmtId="9" fontId="7" fillId="8" borderId="0" xfId="0" applyNumberFormat="1" applyFont="1" applyFill="1" applyAlignment="1">
      <alignment vertical="center"/>
    </xf>
    <xf numFmtId="0" fontId="7" fillId="8" borderId="0" xfId="0" applyFont="1" applyFill="1" applyAlignment="1">
      <alignment horizontal="right" vertical="center"/>
    </xf>
    <xf numFmtId="0" fontId="7" fillId="8" borderId="0" xfId="0" applyFont="1" applyFill="1" applyAlignment="1">
      <alignment vertical="center" wrapText="1"/>
    </xf>
    <xf numFmtId="0" fontId="7" fillId="8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vertical="center"/>
    </xf>
    <xf numFmtId="0" fontId="9" fillId="8" borderId="21" xfId="0" applyFont="1" applyFill="1" applyBorder="1" applyAlignment="1">
      <alignment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9" fillId="8" borderId="0" xfId="0" applyFont="1" applyFill="1" applyAlignment="1">
      <alignment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 wrapText="1"/>
    </xf>
    <xf numFmtId="0" fontId="7" fillId="8" borderId="36" xfId="0" applyFont="1" applyFill="1" applyBorder="1" applyAlignment="1">
      <alignment vertical="center" wrapText="1"/>
    </xf>
    <xf numFmtId="0" fontId="7" fillId="8" borderId="37" xfId="0" applyFont="1" applyFill="1" applyBorder="1" applyAlignment="1">
      <alignment horizontal="centerContinuous" vertical="center"/>
    </xf>
    <xf numFmtId="0" fontId="7" fillId="8" borderId="0" xfId="0" applyFont="1" applyFill="1" applyAlignment="1">
      <alignment horizontal="centerContinuous" vertical="center"/>
    </xf>
    <xf numFmtId="0" fontId="8" fillId="8" borderId="19" xfId="0" applyFont="1" applyFill="1" applyBorder="1" applyAlignment="1">
      <alignment vertical="center"/>
    </xf>
    <xf numFmtId="0" fontId="8" fillId="8" borderId="38" xfId="0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0" fontId="8" fillId="8" borderId="40" xfId="0" applyFont="1" applyFill="1" applyBorder="1" applyAlignment="1">
      <alignment horizontal="left" vertical="center"/>
    </xf>
    <xf numFmtId="0" fontId="0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center" vertical="center"/>
    </xf>
    <xf numFmtId="0" fontId="34" fillId="8" borderId="21" xfId="0" applyFont="1" applyFill="1" applyBorder="1" applyAlignment="1">
      <alignment vertical="center"/>
    </xf>
    <xf numFmtId="0" fontId="7" fillId="8" borderId="41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7" fillId="8" borderId="19" xfId="0" applyFont="1" applyFill="1" applyBorder="1" applyAlignment="1">
      <alignment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vertical="center" wrapText="1"/>
    </xf>
    <xf numFmtId="0" fontId="7" fillId="8" borderId="18" xfId="0" applyFont="1" applyFill="1" applyBorder="1" applyAlignment="1">
      <alignment vertical="center" wrapText="1"/>
    </xf>
    <xf numFmtId="0" fontId="7" fillId="8" borderId="19" xfId="0" applyFont="1" applyFill="1" applyBorder="1" applyAlignment="1">
      <alignment horizontal="left" vertical="center"/>
    </xf>
    <xf numFmtId="0" fontId="7" fillId="8" borderId="19" xfId="0" applyFont="1" applyFill="1" applyBorder="1" applyAlignment="1">
      <alignment vertical="center"/>
    </xf>
    <xf numFmtId="0" fontId="7" fillId="8" borderId="42" xfId="0" applyFont="1" applyFill="1" applyBorder="1" applyAlignment="1">
      <alignment vertical="center"/>
    </xf>
    <xf numFmtId="0" fontId="7" fillId="8" borderId="43" xfId="0" applyFont="1" applyFill="1" applyBorder="1" applyAlignment="1">
      <alignment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vertical="center"/>
    </xf>
    <xf numFmtId="0" fontId="7" fillId="8" borderId="46" xfId="0" applyFont="1" applyFill="1" applyBorder="1" applyAlignment="1">
      <alignment vertical="center"/>
    </xf>
    <xf numFmtId="0" fontId="7" fillId="8" borderId="47" xfId="0" applyFont="1" applyFill="1" applyBorder="1" applyAlignment="1">
      <alignment vertical="center"/>
    </xf>
    <xf numFmtId="0" fontId="7" fillId="8" borderId="48" xfId="0" applyFont="1" applyFill="1" applyBorder="1" applyAlignment="1">
      <alignment vertical="center"/>
    </xf>
    <xf numFmtId="0" fontId="7" fillId="8" borderId="45" xfId="0" applyFont="1" applyFill="1" applyBorder="1" applyAlignment="1">
      <alignment horizontal="left" vertical="center"/>
    </xf>
    <xf numFmtId="0" fontId="7" fillId="8" borderId="46" xfId="0" applyFont="1" applyFill="1" applyBorder="1" applyAlignment="1">
      <alignment horizontal="left" vertical="center"/>
    </xf>
    <xf numFmtId="0" fontId="7" fillId="8" borderId="49" xfId="0" applyFont="1" applyFill="1" applyBorder="1" applyAlignment="1">
      <alignment horizontal="left" vertical="center"/>
    </xf>
    <xf numFmtId="0" fontId="7" fillId="8" borderId="47" xfId="0" applyFont="1" applyFill="1" applyBorder="1" applyAlignment="1">
      <alignment horizontal="left" vertical="center"/>
    </xf>
    <xf numFmtId="0" fontId="7" fillId="8" borderId="48" xfId="0" applyFont="1" applyFill="1" applyBorder="1" applyAlignment="1">
      <alignment horizontal="left" vertical="center"/>
    </xf>
    <xf numFmtId="0" fontId="7" fillId="8" borderId="50" xfId="0" applyFont="1" applyFill="1" applyBorder="1" applyAlignment="1">
      <alignment horizontal="left" vertical="center"/>
    </xf>
    <xf numFmtId="0" fontId="7" fillId="8" borderId="51" xfId="0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0" fontId="7" fillId="8" borderId="19" xfId="0" applyFont="1" applyFill="1" applyBorder="1" applyAlignment="1">
      <alignment vertical="center" wrapText="1"/>
    </xf>
    <xf numFmtId="0" fontId="7" fillId="8" borderId="52" xfId="0" applyFont="1" applyFill="1" applyBorder="1" applyAlignment="1">
      <alignment vertical="center"/>
    </xf>
    <xf numFmtId="0" fontId="7" fillId="8" borderId="46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right" vertical="center"/>
    </xf>
    <xf numFmtId="0" fontId="7" fillId="8" borderId="46" xfId="0" applyFont="1" applyFill="1" applyBorder="1" applyAlignment="1">
      <alignment horizontal="right" vertical="center"/>
    </xf>
    <xf numFmtId="0" fontId="7" fillId="8" borderId="49" xfId="0" applyFont="1" applyFill="1" applyBorder="1" applyAlignment="1">
      <alignment horizontal="right" vertical="center"/>
    </xf>
    <xf numFmtId="0" fontId="7" fillId="8" borderId="47" xfId="0" applyFont="1" applyFill="1" applyBorder="1" applyAlignment="1">
      <alignment horizontal="right" vertical="center"/>
    </xf>
    <xf numFmtId="0" fontId="7" fillId="8" borderId="48" xfId="0" applyFont="1" applyFill="1" applyBorder="1" applyAlignment="1">
      <alignment horizontal="right" vertical="center"/>
    </xf>
    <xf numFmtId="0" fontId="7" fillId="8" borderId="50" xfId="0" applyFont="1" applyFill="1" applyBorder="1" applyAlignment="1">
      <alignment horizontal="right" vertical="center"/>
    </xf>
    <xf numFmtId="0" fontId="7" fillId="8" borderId="0" xfId="0" applyFont="1" applyFill="1" applyAlignment="1">
      <alignment vertical="center"/>
    </xf>
    <xf numFmtId="0" fontId="7" fillId="8" borderId="38" xfId="0" applyFont="1" applyFill="1" applyBorder="1" applyAlignment="1">
      <alignment horizontal="centerContinuous" vertical="center"/>
    </xf>
    <xf numFmtId="0" fontId="8" fillId="8" borderId="16" xfId="0" applyFont="1" applyFill="1" applyBorder="1" applyAlignment="1">
      <alignment horizontal="centerContinuous" vertical="center"/>
    </xf>
    <xf numFmtId="0" fontId="0" fillId="8" borderId="40" xfId="0" applyFont="1" applyFill="1" applyBorder="1" applyAlignment="1">
      <alignment vertical="center"/>
    </xf>
    <xf numFmtId="0" fontId="7" fillId="8" borderId="48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 wrapText="1"/>
    </xf>
    <xf numFmtId="0" fontId="7" fillId="8" borderId="36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vertical="center" wrapText="1"/>
    </xf>
    <xf numFmtId="0" fontId="7" fillId="8" borderId="54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55" xfId="0" applyFont="1" applyFill="1" applyBorder="1" applyAlignment="1">
      <alignment horizontal="center" vertical="center"/>
    </xf>
    <xf numFmtId="0" fontId="7" fillId="8" borderId="56" xfId="0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horizontal="right" vertical="center"/>
    </xf>
    <xf numFmtId="0" fontId="7" fillId="8" borderId="0" xfId="0" applyFont="1" applyFill="1" applyBorder="1" applyAlignment="1">
      <alignment horizontal="left" vertical="center"/>
    </xf>
    <xf numFmtId="0" fontId="7" fillId="8" borderId="42" xfId="0" applyFont="1" applyFill="1" applyBorder="1" applyAlignment="1">
      <alignment horizontal="right" vertical="center"/>
    </xf>
    <xf numFmtId="0" fontId="7" fillId="8" borderId="43" xfId="0" applyFont="1" applyFill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7" fillId="8" borderId="36" xfId="0" applyFont="1" applyFill="1" applyBorder="1" applyAlignment="1">
      <alignment vertical="center"/>
    </xf>
    <xf numFmtId="0" fontId="7" fillId="8" borderId="41" xfId="0" applyFont="1" applyFill="1" applyBorder="1" applyAlignment="1">
      <alignment horizontal="right" vertical="center"/>
    </xf>
    <xf numFmtId="0" fontId="7" fillId="8" borderId="51" xfId="0" applyFont="1" applyFill="1" applyBorder="1" applyAlignment="1">
      <alignment horizontal="center" vertical="center"/>
    </xf>
    <xf numFmtId="0" fontId="7" fillId="8" borderId="59" xfId="0" applyFont="1" applyFill="1" applyBorder="1" applyAlignment="1">
      <alignment horizontal="center" vertical="center"/>
    </xf>
    <xf numFmtId="0" fontId="7" fillId="8" borderId="59" xfId="0" applyFont="1" applyFill="1" applyBorder="1" applyAlignment="1">
      <alignment vertical="center"/>
    </xf>
    <xf numFmtId="0" fontId="7" fillId="8" borderId="60" xfId="0" applyFont="1" applyFill="1" applyBorder="1" applyAlignment="1">
      <alignment vertical="center"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vertical="center"/>
    </xf>
    <xf numFmtId="0" fontId="25" fillId="8" borderId="21" xfId="163" applyFont="1" applyFill="1" applyBorder="1" applyAlignment="1">
      <alignment vertical="center" wrapText="1"/>
      <protection/>
    </xf>
    <xf numFmtId="0" fontId="8" fillId="8" borderId="19" xfId="0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vertical="center"/>
    </xf>
    <xf numFmtId="0" fontId="8" fillId="8" borderId="26" xfId="0" applyFont="1" applyFill="1" applyBorder="1" applyAlignment="1">
      <alignment vertical="center"/>
    </xf>
    <xf numFmtId="0" fontId="34" fillId="8" borderId="61" xfId="0" applyFont="1" applyFill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8" borderId="37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8" borderId="60" xfId="0" applyFont="1" applyFill="1" applyBorder="1" applyAlignment="1">
      <alignment vertical="center"/>
    </xf>
    <xf numFmtId="0" fontId="7" fillId="8" borderId="0" xfId="0" applyFont="1" applyFill="1" applyAlignment="1">
      <alignment horizontal="center" vertical="center"/>
    </xf>
    <xf numFmtId="0" fontId="7" fillId="8" borderId="58" xfId="0" applyFont="1" applyFill="1" applyBorder="1" applyAlignment="1">
      <alignment horizontal="left" vertical="center"/>
    </xf>
    <xf numFmtId="0" fontId="2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10" fillId="8" borderId="0" xfId="0" applyFont="1" applyFill="1" applyAlignment="1">
      <alignment/>
    </xf>
    <xf numFmtId="0" fontId="3" fillId="8" borderId="0" xfId="0" applyFont="1" applyFill="1" applyAlignment="1">
      <alignment vertical="center"/>
    </xf>
    <xf numFmtId="0" fontId="2" fillId="8" borderId="19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vertical="center"/>
    </xf>
    <xf numFmtId="0" fontId="7" fillId="8" borderId="16" xfId="0" applyFont="1" applyFill="1" applyBorder="1" applyAlignment="1">
      <alignment vertical="center"/>
    </xf>
    <xf numFmtId="0" fontId="7" fillId="8" borderId="16" xfId="0" applyFont="1" applyFill="1" applyBorder="1" applyAlignment="1">
      <alignment horizontal="centerContinuous" vertical="center"/>
    </xf>
    <xf numFmtId="0" fontId="7" fillId="8" borderId="62" xfId="0" applyFont="1" applyFill="1" applyBorder="1" applyAlignment="1">
      <alignment horizontal="centerContinuous" vertical="center"/>
    </xf>
    <xf numFmtId="0" fontId="6" fillId="8" borderId="26" xfId="0" applyFont="1" applyFill="1" applyBorder="1" applyAlignment="1">
      <alignment vertical="center"/>
    </xf>
    <xf numFmtId="0" fontId="8" fillId="8" borderId="0" xfId="0" applyFont="1" applyFill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right" vertical="center"/>
    </xf>
    <xf numFmtId="0" fontId="8" fillId="8" borderId="16" xfId="0" applyFont="1" applyFill="1" applyBorder="1" applyAlignment="1">
      <alignment vertical="center"/>
    </xf>
    <xf numFmtId="0" fontId="8" fillId="8" borderId="38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right" vertical="center"/>
    </xf>
    <xf numFmtId="0" fontId="8" fillId="8" borderId="63" xfId="0" applyFont="1" applyFill="1" applyBorder="1" applyAlignment="1">
      <alignment horizontal="center" vertical="center"/>
    </xf>
    <xf numFmtId="0" fontId="8" fillId="8" borderId="63" xfId="0" applyFont="1" applyFill="1" applyBorder="1" applyAlignment="1">
      <alignment horizontal="right" vertical="center"/>
    </xf>
    <xf numFmtId="0" fontId="8" fillId="8" borderId="17" xfId="0" applyFont="1" applyFill="1" applyBorder="1" applyAlignment="1">
      <alignment horizontal="center" vertical="center"/>
    </xf>
    <xf numFmtId="0" fontId="8" fillId="8" borderId="53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right" vertical="center"/>
    </xf>
    <xf numFmtId="0" fontId="8" fillId="8" borderId="53" xfId="0" applyFont="1" applyFill="1" applyBorder="1" applyAlignment="1">
      <alignment horizontal="right" vertical="center"/>
    </xf>
    <xf numFmtId="0" fontId="8" fillId="8" borderId="64" xfId="0" applyFont="1" applyFill="1" applyBorder="1" applyAlignment="1">
      <alignment horizontal="right" vertical="center"/>
    </xf>
    <xf numFmtId="0" fontId="8" fillId="8" borderId="38" xfId="0" applyFont="1" applyFill="1" applyBorder="1" applyAlignment="1">
      <alignment vertical="center"/>
    </xf>
    <xf numFmtId="0" fontId="35" fillId="8" borderId="40" xfId="0" applyFont="1" applyFill="1" applyBorder="1" applyAlignment="1">
      <alignment horizontal="right" vertical="center"/>
    </xf>
    <xf numFmtId="0" fontId="8" fillId="8" borderId="65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 vertical="center"/>
    </xf>
    <xf numFmtId="0" fontId="12" fillId="8" borderId="38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 wrapText="1"/>
    </xf>
    <xf numFmtId="0" fontId="7" fillId="8" borderId="66" xfId="0" applyFont="1" applyFill="1" applyBorder="1" applyAlignment="1">
      <alignment horizontal="center" vertical="center" wrapText="1"/>
    </xf>
    <xf numFmtId="0" fontId="7" fillId="8" borderId="67" xfId="0" applyFont="1" applyFill="1" applyBorder="1" applyAlignment="1">
      <alignment horizontal="center" vertical="center" wrapText="1"/>
    </xf>
    <xf numFmtId="0" fontId="7" fillId="8" borderId="68" xfId="0" applyFont="1" applyFill="1" applyBorder="1" applyAlignment="1">
      <alignment horizontal="center" vertical="center" wrapText="1"/>
    </xf>
    <xf numFmtId="0" fontId="7" fillId="8" borderId="69" xfId="0" applyFont="1" applyFill="1" applyBorder="1" applyAlignment="1">
      <alignment horizontal="center" vertical="center" wrapText="1"/>
    </xf>
    <xf numFmtId="0" fontId="7" fillId="8" borderId="70" xfId="0" applyFont="1" applyFill="1" applyBorder="1" applyAlignment="1">
      <alignment horizontal="center" vertical="center" wrapText="1"/>
    </xf>
    <xf numFmtId="0" fontId="7" fillId="8" borderId="71" xfId="0" applyFont="1" applyFill="1" applyBorder="1" applyAlignment="1">
      <alignment horizontal="center" vertical="center" wrapText="1"/>
    </xf>
    <xf numFmtId="0" fontId="7" fillId="8" borderId="72" xfId="0" applyFont="1" applyFill="1" applyBorder="1" applyAlignment="1">
      <alignment horizontal="center" vertical="center" wrapText="1"/>
    </xf>
    <xf numFmtId="0" fontId="7" fillId="8" borderId="73" xfId="0" applyFont="1" applyFill="1" applyBorder="1" applyAlignment="1">
      <alignment horizontal="center" vertical="center" wrapText="1"/>
    </xf>
    <xf numFmtId="0" fontId="7" fillId="8" borderId="74" xfId="0" applyFont="1" applyFill="1" applyBorder="1" applyAlignment="1">
      <alignment horizontal="center" vertical="center" wrapText="1"/>
    </xf>
    <xf numFmtId="0" fontId="7" fillId="8" borderId="75" xfId="0" applyFont="1" applyFill="1" applyBorder="1" applyAlignment="1">
      <alignment horizontal="center" vertical="center" wrapText="1"/>
    </xf>
    <xf numFmtId="0" fontId="7" fillId="8" borderId="74" xfId="0" applyFont="1" applyFill="1" applyBorder="1" applyAlignment="1">
      <alignment horizontal="center" vertical="center"/>
    </xf>
    <xf numFmtId="0" fontId="7" fillId="8" borderId="72" xfId="0" applyFont="1" applyFill="1" applyBorder="1" applyAlignment="1">
      <alignment horizontal="center" vertical="center"/>
    </xf>
    <xf numFmtId="0" fontId="7" fillId="8" borderId="75" xfId="0" applyFont="1" applyFill="1" applyBorder="1" applyAlignment="1">
      <alignment horizontal="center" vertical="center"/>
    </xf>
    <xf numFmtId="0" fontId="7" fillId="8" borderId="76" xfId="0" applyFont="1" applyFill="1" applyBorder="1" applyAlignment="1">
      <alignment horizontal="center" vertical="center" wrapText="1"/>
    </xf>
    <xf numFmtId="0" fontId="7" fillId="8" borderId="77" xfId="0" applyFont="1" applyFill="1" applyBorder="1" applyAlignment="1">
      <alignment horizontal="center" vertical="center" wrapText="1"/>
    </xf>
    <xf numFmtId="0" fontId="7" fillId="8" borderId="78" xfId="0" applyFont="1" applyFill="1" applyBorder="1" applyAlignment="1">
      <alignment horizontal="center" vertical="center" wrapText="1"/>
    </xf>
    <xf numFmtId="0" fontId="7" fillId="8" borderId="79" xfId="0" applyFont="1" applyFill="1" applyBorder="1" applyAlignment="1">
      <alignment horizontal="center" vertical="center" wrapText="1"/>
    </xf>
    <xf numFmtId="0" fontId="7" fillId="8" borderId="80" xfId="0" applyFont="1" applyFill="1" applyBorder="1" applyAlignment="1">
      <alignment horizontal="center" vertical="center" wrapText="1"/>
    </xf>
    <xf numFmtId="0" fontId="8" fillId="8" borderId="81" xfId="0" applyFont="1" applyFill="1" applyBorder="1" applyAlignment="1">
      <alignment horizontal="center" vertical="center"/>
    </xf>
    <xf numFmtId="0" fontId="8" fillId="8" borderId="82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12" fillId="8" borderId="62" xfId="0" applyFont="1" applyFill="1" applyBorder="1" applyAlignment="1">
      <alignment horizontal="center" vertical="center"/>
    </xf>
    <xf numFmtId="0" fontId="12" fillId="8" borderId="34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71" xfId="0" applyFont="1" applyFill="1" applyBorder="1" applyAlignment="1">
      <alignment horizontal="center" vertical="center"/>
    </xf>
    <xf numFmtId="0" fontId="7" fillId="8" borderId="73" xfId="0" applyFont="1" applyFill="1" applyBorder="1" applyAlignment="1">
      <alignment horizontal="center" vertical="center"/>
    </xf>
    <xf numFmtId="0" fontId="7" fillId="8" borderId="66" xfId="0" applyFont="1" applyFill="1" applyBorder="1" applyAlignment="1">
      <alignment horizontal="center" vertical="center"/>
    </xf>
    <xf numFmtId="0" fontId="7" fillId="8" borderId="83" xfId="0" applyFont="1" applyFill="1" applyBorder="1" applyAlignment="1">
      <alignment horizontal="center" vertical="center"/>
    </xf>
    <xf numFmtId="0" fontId="7" fillId="8" borderId="84" xfId="0" applyFont="1" applyFill="1" applyBorder="1" applyAlignment="1">
      <alignment horizontal="center" vertical="center"/>
    </xf>
    <xf numFmtId="0" fontId="7" fillId="8" borderId="85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vertical="center"/>
    </xf>
    <xf numFmtId="0" fontId="7" fillId="8" borderId="69" xfId="0" applyFont="1" applyFill="1" applyBorder="1" applyAlignment="1">
      <alignment horizontal="center" vertical="center"/>
    </xf>
    <xf numFmtId="0" fontId="8" fillId="8" borderId="86" xfId="0" applyFont="1" applyFill="1" applyBorder="1" applyAlignment="1">
      <alignment horizontal="left" vertical="center"/>
    </xf>
    <xf numFmtId="0" fontId="8" fillId="8" borderId="0" xfId="0" applyFont="1" applyFill="1" applyAlignment="1">
      <alignment horizontal="left" vertical="center"/>
    </xf>
    <xf numFmtId="0" fontId="8" fillId="8" borderId="87" xfId="0" applyFont="1" applyFill="1" applyBorder="1" applyAlignment="1">
      <alignment horizontal="left" vertical="center"/>
    </xf>
    <xf numFmtId="0" fontId="8" fillId="8" borderId="64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36" fillId="8" borderId="19" xfId="0" applyFont="1" applyFill="1" applyBorder="1" applyAlignment="1">
      <alignment horizontal="center" vertical="center"/>
    </xf>
    <xf numFmtId="0" fontId="37" fillId="8" borderId="19" xfId="0" applyFont="1" applyFill="1" applyBorder="1" applyAlignment="1">
      <alignment horizontal="center" vertical="center"/>
    </xf>
    <xf numFmtId="0" fontId="7" fillId="8" borderId="61" xfId="0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79" xfId="0" applyFont="1" applyFill="1" applyBorder="1" applyAlignment="1">
      <alignment horizontal="center" vertical="center"/>
    </xf>
    <xf numFmtId="0" fontId="7" fillId="8" borderId="77" xfId="0" applyFont="1" applyFill="1" applyBorder="1" applyAlignment="1">
      <alignment horizontal="center" vertical="center"/>
    </xf>
    <xf numFmtId="0" fontId="7" fillId="8" borderId="80" xfId="0" applyFont="1" applyFill="1" applyBorder="1" applyAlignment="1">
      <alignment horizontal="center" vertical="center"/>
    </xf>
    <xf numFmtId="0" fontId="7" fillId="8" borderId="78" xfId="0" applyFont="1" applyFill="1" applyBorder="1" applyAlignment="1">
      <alignment horizontal="center" vertical="center"/>
    </xf>
    <xf numFmtId="0" fontId="7" fillId="8" borderId="67" xfId="0" applyFont="1" applyFill="1" applyBorder="1" applyAlignment="1">
      <alignment horizontal="center" vertical="center"/>
    </xf>
    <xf numFmtId="0" fontId="7" fillId="8" borderId="70" xfId="0" applyFont="1" applyFill="1" applyBorder="1" applyAlignment="1">
      <alignment horizontal="center" vertical="center"/>
    </xf>
    <xf numFmtId="0" fontId="7" fillId="8" borderId="68" xfId="0" applyFont="1" applyFill="1" applyBorder="1" applyAlignment="1">
      <alignment horizontal="center" vertical="center"/>
    </xf>
    <xf numFmtId="0" fontId="8" fillId="8" borderId="38" xfId="0" applyFont="1" applyFill="1" applyBorder="1" applyAlignment="1">
      <alignment horizontal="left" vertical="center"/>
    </xf>
    <xf numFmtId="0" fontId="8" fillId="8" borderId="16" xfId="0" applyFont="1" applyFill="1" applyBorder="1" applyAlignment="1">
      <alignment horizontal="left" vertical="center"/>
    </xf>
    <xf numFmtId="0" fontId="8" fillId="8" borderId="40" xfId="0" applyFont="1" applyFill="1" applyBorder="1" applyAlignment="1">
      <alignment horizontal="left" vertical="center"/>
    </xf>
    <xf numFmtId="0" fontId="7" fillId="8" borderId="54" xfId="0" applyFont="1" applyFill="1" applyBorder="1" applyAlignment="1">
      <alignment vertical="center"/>
    </xf>
    <xf numFmtId="0" fontId="7" fillId="8" borderId="22" xfId="0" applyFont="1" applyFill="1" applyBorder="1" applyAlignment="1">
      <alignment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0" xfId="0" applyFont="1" applyFill="1" applyAlignment="1">
      <alignment vertical="center" wrapText="1"/>
    </xf>
    <xf numFmtId="0" fontId="7" fillId="8" borderId="55" xfId="0" applyFont="1" applyFill="1" applyBorder="1" applyAlignment="1">
      <alignment vertical="center"/>
    </xf>
    <xf numFmtId="0" fontId="7" fillId="8" borderId="20" xfId="0" applyFont="1" applyFill="1" applyBorder="1" applyAlignment="1">
      <alignment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56" xfId="0" applyFont="1" applyFill="1" applyBorder="1" applyAlignment="1">
      <alignment vertical="center"/>
    </xf>
    <xf numFmtId="0" fontId="7" fillId="8" borderId="24" xfId="0" applyFont="1" applyFill="1" applyBorder="1" applyAlignment="1">
      <alignment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8" fillId="8" borderId="88" xfId="0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horizontal="center" vertical="center"/>
    </xf>
    <xf numFmtId="0" fontId="6" fillId="8" borderId="0" xfId="0" applyFont="1" applyFill="1" applyAlignment="1">
      <alignment vertical="center"/>
    </xf>
    <xf numFmtId="0" fontId="7" fillId="8" borderId="89" xfId="0" applyFont="1" applyFill="1" applyBorder="1" applyAlignment="1">
      <alignment horizontal="center" vertical="center"/>
    </xf>
    <xf numFmtId="0" fontId="7" fillId="8" borderId="90" xfId="0" applyFont="1" applyFill="1" applyBorder="1" applyAlignment="1">
      <alignment horizontal="center" vertical="center"/>
    </xf>
    <xf numFmtId="0" fontId="7" fillId="8" borderId="91" xfId="0" applyFont="1" applyFill="1" applyBorder="1" applyAlignment="1">
      <alignment horizontal="center" vertical="center"/>
    </xf>
    <xf numFmtId="0" fontId="7" fillId="8" borderId="92" xfId="0" applyFont="1" applyFill="1" applyBorder="1" applyAlignment="1">
      <alignment horizontal="center" vertical="center"/>
    </xf>
    <xf numFmtId="0" fontId="7" fillId="8" borderId="93" xfId="0" applyFont="1" applyFill="1" applyBorder="1" applyAlignment="1">
      <alignment horizontal="center" vertical="center"/>
    </xf>
    <xf numFmtId="0" fontId="7" fillId="8" borderId="94" xfId="0" applyFont="1" applyFill="1" applyBorder="1" applyAlignment="1">
      <alignment horizontal="center" vertical="center"/>
    </xf>
    <xf numFmtId="0" fontId="7" fillId="8" borderId="95" xfId="0" applyFont="1" applyFill="1" applyBorder="1" applyAlignment="1">
      <alignment horizontal="center" vertical="center"/>
    </xf>
    <xf numFmtId="0" fontId="7" fillId="8" borderId="96" xfId="0" applyFont="1" applyFill="1" applyBorder="1" applyAlignment="1">
      <alignment horizontal="center" vertical="center"/>
    </xf>
    <xf numFmtId="0" fontId="7" fillId="8" borderId="97" xfId="0" applyFont="1" applyFill="1" applyBorder="1" applyAlignment="1">
      <alignment horizontal="center" vertical="center"/>
    </xf>
    <xf numFmtId="0" fontId="7" fillId="8" borderId="98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vertical="center" wrapText="1"/>
    </xf>
    <xf numFmtId="0" fontId="7" fillId="8" borderId="99" xfId="0" applyFont="1" applyFill="1" applyBorder="1" applyAlignment="1">
      <alignment horizontal="center" vertical="center"/>
    </xf>
    <xf numFmtId="0" fontId="7" fillId="8" borderId="100" xfId="0" applyFont="1" applyFill="1" applyBorder="1" applyAlignment="1">
      <alignment horizontal="center" vertical="center"/>
    </xf>
    <xf numFmtId="0" fontId="7" fillId="8" borderId="101" xfId="0" applyFont="1" applyFill="1" applyBorder="1" applyAlignment="1">
      <alignment horizontal="center" vertical="center"/>
    </xf>
    <xf numFmtId="0" fontId="6" fillId="8" borderId="60" xfId="0" applyFont="1" applyFill="1" applyBorder="1" applyAlignment="1">
      <alignment vertical="center"/>
    </xf>
    <xf numFmtId="0" fontId="7" fillId="8" borderId="102" xfId="0" applyFont="1" applyFill="1" applyBorder="1" applyAlignment="1">
      <alignment vertical="center"/>
    </xf>
    <xf numFmtId="0" fontId="7" fillId="8" borderId="103" xfId="0" applyFont="1" applyFill="1" applyBorder="1" applyAlignment="1">
      <alignment vertical="center"/>
    </xf>
    <xf numFmtId="0" fontId="7" fillId="8" borderId="103" xfId="0" applyFont="1" applyFill="1" applyBorder="1" applyAlignment="1">
      <alignment horizontal="center" vertical="center"/>
    </xf>
    <xf numFmtId="0" fontId="0" fillId="8" borderId="53" xfId="0" applyFont="1" applyFill="1" applyBorder="1" applyAlignment="1">
      <alignment vertical="center"/>
    </xf>
    <xf numFmtId="0" fontId="7" fillId="8" borderId="104" xfId="0" applyFont="1" applyFill="1" applyBorder="1" applyAlignment="1">
      <alignment vertical="center"/>
    </xf>
    <xf numFmtId="0" fontId="7" fillId="8" borderId="104" xfId="0" applyFont="1" applyFill="1" applyBorder="1" applyAlignment="1">
      <alignment horizontal="center" vertical="center"/>
    </xf>
    <xf numFmtId="0" fontId="7" fillId="8" borderId="105" xfId="0" applyFont="1" applyFill="1" applyBorder="1" applyAlignment="1">
      <alignment vertical="center"/>
    </xf>
    <xf numFmtId="0" fontId="0" fillId="8" borderId="105" xfId="0" applyFont="1" applyFill="1" applyBorder="1" applyAlignment="1">
      <alignment horizontal="center" vertical="center"/>
    </xf>
    <xf numFmtId="0" fontId="7" fillId="8" borderId="50" xfId="0" applyFont="1" applyFill="1" applyBorder="1" applyAlignment="1">
      <alignment horizontal="center" vertical="center"/>
    </xf>
    <xf numFmtId="0" fontId="7" fillId="8" borderId="105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left" vertical="center"/>
    </xf>
    <xf numFmtId="0" fontId="7" fillId="8" borderId="106" xfId="0" applyFont="1" applyFill="1" applyBorder="1" applyAlignment="1">
      <alignment horizontal="left" vertical="center"/>
    </xf>
    <xf numFmtId="0" fontId="7" fillId="8" borderId="107" xfId="0" applyFont="1" applyFill="1" applyBorder="1" applyAlignment="1">
      <alignment horizontal="left" vertical="center"/>
    </xf>
    <xf numFmtId="0" fontId="7" fillId="8" borderId="108" xfId="0" applyFont="1" applyFill="1" applyBorder="1" applyAlignment="1">
      <alignment horizontal="left" vertical="center"/>
    </xf>
    <xf numFmtId="0" fontId="9" fillId="8" borderId="0" xfId="0" applyFont="1" applyFill="1" applyAlignment="1">
      <alignment vertical="center"/>
    </xf>
    <xf numFmtId="0" fontId="7" fillId="8" borderId="61" xfId="0" applyFont="1" applyFill="1" applyBorder="1" applyAlignment="1">
      <alignment horizontal="left" vertical="center"/>
    </xf>
    <xf numFmtId="0" fontId="7" fillId="8" borderId="109" xfId="0" applyFont="1" applyFill="1" applyBorder="1" applyAlignment="1">
      <alignment horizontal="left" vertical="center"/>
    </xf>
    <xf numFmtId="0" fontId="7" fillId="8" borderId="110" xfId="0" applyFont="1" applyFill="1" applyBorder="1" applyAlignment="1">
      <alignment horizontal="left" vertical="center"/>
    </xf>
    <xf numFmtId="0" fontId="7" fillId="8" borderId="111" xfId="0" applyFont="1" applyFill="1" applyBorder="1" applyAlignment="1">
      <alignment horizontal="left" vertical="center"/>
    </xf>
    <xf numFmtId="0" fontId="7" fillId="8" borderId="105" xfId="0" applyFont="1" applyFill="1" applyBorder="1" applyAlignment="1">
      <alignment horizontal="left" vertical="center"/>
    </xf>
    <xf numFmtId="0" fontId="7" fillId="8" borderId="112" xfId="0" applyFont="1" applyFill="1" applyBorder="1" applyAlignment="1">
      <alignment horizontal="left" vertical="center"/>
    </xf>
    <xf numFmtId="0" fontId="7" fillId="8" borderId="113" xfId="0" applyFont="1" applyFill="1" applyBorder="1" applyAlignment="1">
      <alignment horizontal="left" vertical="center"/>
    </xf>
    <xf numFmtId="0" fontId="7" fillId="8" borderId="114" xfId="0" applyFont="1" applyFill="1" applyBorder="1" applyAlignment="1">
      <alignment horizontal="left" vertical="center"/>
    </xf>
    <xf numFmtId="0" fontId="8" fillId="8" borderId="19" xfId="0" applyFont="1" applyFill="1" applyBorder="1" applyAlignment="1">
      <alignment vertical="center"/>
    </xf>
    <xf numFmtId="0" fontId="7" fillId="8" borderId="38" xfId="0" applyFont="1" applyFill="1" applyBorder="1" applyAlignment="1">
      <alignment horizontal="centerContinuous" vertical="center"/>
    </xf>
    <xf numFmtId="0" fontId="8" fillId="8" borderId="16" xfId="0" applyFont="1" applyFill="1" applyBorder="1" applyAlignment="1">
      <alignment horizontal="centerContinuous" vertical="center"/>
    </xf>
    <xf numFmtId="0" fontId="0" fillId="8" borderId="40" xfId="0" applyFont="1" applyFill="1" applyBorder="1" applyAlignment="1">
      <alignment vertical="center"/>
    </xf>
    <xf numFmtId="0" fontId="7" fillId="8" borderId="51" xfId="0" applyFont="1" applyFill="1" applyBorder="1" applyAlignment="1">
      <alignment horizontal="left" vertical="center"/>
    </xf>
    <xf numFmtId="0" fontId="7" fillId="8" borderId="59" xfId="0" applyFont="1" applyFill="1" applyBorder="1" applyAlignment="1">
      <alignment horizontal="left" vertical="center"/>
    </xf>
    <xf numFmtId="0" fontId="7" fillId="8" borderId="51" xfId="0" applyFont="1" applyFill="1" applyBorder="1" applyAlignment="1">
      <alignment horizontal="right" vertical="center"/>
    </xf>
    <xf numFmtId="0" fontId="7" fillId="8" borderId="59" xfId="0" applyFont="1" applyFill="1" applyBorder="1" applyAlignment="1">
      <alignment horizontal="right" vertical="center"/>
    </xf>
    <xf numFmtId="0" fontId="7" fillId="8" borderId="115" xfId="0" applyFont="1" applyFill="1" applyBorder="1" applyAlignment="1">
      <alignment vertical="center"/>
    </xf>
    <xf numFmtId="0" fontId="7" fillId="8" borderId="116" xfId="0" applyFont="1" applyFill="1" applyBorder="1" applyAlignment="1">
      <alignment vertical="center"/>
    </xf>
    <xf numFmtId="0" fontId="7" fillId="8" borderId="116" xfId="0" applyFont="1" applyFill="1" applyBorder="1" applyAlignment="1">
      <alignment horizontal="center" vertical="center"/>
    </xf>
    <xf numFmtId="0" fontId="7" fillId="8" borderId="117" xfId="0" applyFont="1" applyFill="1" applyBorder="1" applyAlignment="1">
      <alignment horizontal="center" vertical="center"/>
    </xf>
    <xf numFmtId="0" fontId="25" fillId="31" borderId="21" xfId="163" applyFont="1" applyFill="1" applyBorder="1" applyAlignment="1">
      <alignment vertical="center" wrapText="1"/>
      <protection/>
    </xf>
    <xf numFmtId="0" fontId="25" fillId="31" borderId="19" xfId="0" applyFont="1" applyFill="1" applyBorder="1" applyAlignment="1">
      <alignment vertical="center"/>
    </xf>
    <xf numFmtId="0" fontId="8" fillId="8" borderId="52" xfId="0" applyFont="1" applyFill="1" applyBorder="1" applyAlignment="1">
      <alignment horizontal="center" vertical="center" wrapText="1"/>
    </xf>
    <xf numFmtId="0" fontId="8" fillId="8" borderId="39" xfId="0" applyFont="1" applyFill="1" applyBorder="1" applyAlignment="1">
      <alignment horizontal="center" vertical="center" wrapText="1"/>
    </xf>
    <xf numFmtId="0" fontId="8" fillId="8" borderId="60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/>
    </xf>
    <xf numFmtId="0" fontId="33" fillId="8" borderId="39" xfId="0" applyFont="1" applyFill="1" applyBorder="1" applyAlignment="1">
      <alignment horizontal="center" vertical="center"/>
    </xf>
    <xf numFmtId="0" fontId="33" fillId="8" borderId="60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 wrapText="1"/>
    </xf>
    <xf numFmtId="0" fontId="8" fillId="8" borderId="53" xfId="0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left" vertical="center" wrapText="1"/>
    </xf>
    <xf numFmtId="0" fontId="7" fillId="8" borderId="53" xfId="0" applyFont="1" applyFill="1" applyBorder="1" applyAlignment="1">
      <alignment horizontal="left" vertical="center" wrapText="1"/>
    </xf>
    <xf numFmtId="0" fontId="7" fillId="8" borderId="37" xfId="0" applyFont="1" applyFill="1" applyBorder="1" applyAlignment="1">
      <alignment horizontal="left" vertical="center" wrapText="1"/>
    </xf>
    <xf numFmtId="0" fontId="7" fillId="8" borderId="52" xfId="0" applyFont="1" applyFill="1" applyBorder="1" applyAlignment="1">
      <alignment horizontal="left" vertical="center" wrapText="1"/>
    </xf>
    <xf numFmtId="0" fontId="7" fillId="8" borderId="39" xfId="0" applyFont="1" applyFill="1" applyBorder="1" applyAlignment="1">
      <alignment horizontal="left" vertical="center" wrapText="1"/>
    </xf>
    <xf numFmtId="0" fontId="7" fillId="8" borderId="60" xfId="0" applyFont="1" applyFill="1" applyBorder="1" applyAlignment="1">
      <alignment horizontal="left" vertical="center" wrapText="1"/>
    </xf>
    <xf numFmtId="0" fontId="7" fillId="0" borderId="118" xfId="0" applyFont="1" applyBorder="1" applyAlignment="1">
      <alignment horizontal="left"/>
    </xf>
    <xf numFmtId="0" fontId="7" fillId="0" borderId="119" xfId="0" applyFont="1" applyBorder="1" applyAlignment="1">
      <alignment horizontal="left"/>
    </xf>
    <xf numFmtId="0" fontId="7" fillId="8" borderId="109" xfId="0" applyFont="1" applyFill="1" applyBorder="1" applyAlignment="1">
      <alignment vertical="center" wrapText="1"/>
    </xf>
    <xf numFmtId="0" fontId="7" fillId="8" borderId="110" xfId="0" applyFont="1" applyFill="1" applyBorder="1" applyAlignment="1">
      <alignment vertical="center" wrapText="1"/>
    </xf>
    <xf numFmtId="0" fontId="7" fillId="8" borderId="111" xfId="0" applyFont="1" applyFill="1" applyBorder="1" applyAlignment="1">
      <alignment vertical="center" wrapText="1"/>
    </xf>
    <xf numFmtId="0" fontId="7" fillId="8" borderId="112" xfId="0" applyFont="1" applyFill="1" applyBorder="1" applyAlignment="1">
      <alignment horizontal="center" vertical="center"/>
    </xf>
    <xf numFmtId="0" fontId="7" fillId="8" borderId="113" xfId="0" applyFont="1" applyFill="1" applyBorder="1" applyAlignment="1">
      <alignment horizontal="center" vertical="center"/>
    </xf>
    <xf numFmtId="0" fontId="7" fillId="8" borderId="114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left" vertical="center" wrapText="1"/>
    </xf>
    <xf numFmtId="0" fontId="7" fillId="8" borderId="46" xfId="0" applyFont="1" applyFill="1" applyBorder="1" applyAlignment="1">
      <alignment horizontal="left" vertical="center" wrapText="1"/>
    </xf>
    <xf numFmtId="0" fontId="7" fillId="8" borderId="49" xfId="0" applyFont="1" applyFill="1" applyBorder="1" applyAlignment="1">
      <alignment horizontal="left" vertical="center" wrapText="1"/>
    </xf>
    <xf numFmtId="0" fontId="7" fillId="8" borderId="42" xfId="0" applyFont="1" applyFill="1" applyBorder="1" applyAlignment="1">
      <alignment horizontal="left" vertical="center"/>
    </xf>
    <xf numFmtId="0" fontId="7" fillId="8" borderId="43" xfId="0" applyFont="1" applyFill="1" applyBorder="1" applyAlignment="1">
      <alignment horizontal="left" vertical="center"/>
    </xf>
    <xf numFmtId="0" fontId="7" fillId="8" borderId="58" xfId="0" applyFont="1" applyFill="1" applyBorder="1" applyAlignment="1">
      <alignment horizontal="left" vertical="center"/>
    </xf>
    <xf numFmtId="0" fontId="8" fillId="8" borderId="38" xfId="0" applyFont="1" applyFill="1" applyBorder="1" applyAlignment="1">
      <alignment horizontal="left" vertical="center"/>
    </xf>
    <xf numFmtId="0" fontId="8" fillId="8" borderId="16" xfId="0" applyFont="1" applyFill="1" applyBorder="1" applyAlignment="1">
      <alignment horizontal="left" vertical="center"/>
    </xf>
    <xf numFmtId="0" fontId="8" fillId="8" borderId="40" xfId="0" applyFont="1" applyFill="1" applyBorder="1" applyAlignment="1">
      <alignment horizontal="left"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1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33" fillId="8" borderId="17" xfId="0" applyFont="1" applyFill="1" applyBorder="1" applyAlignment="1">
      <alignment horizontal="center" vertical="center"/>
    </xf>
    <xf numFmtId="0" fontId="33" fillId="8" borderId="53" xfId="0" applyFont="1" applyFill="1" applyBorder="1" applyAlignment="1">
      <alignment horizontal="center" vertical="center"/>
    </xf>
    <xf numFmtId="0" fontId="33" fillId="8" borderId="37" xfId="0" applyFont="1" applyFill="1" applyBorder="1" applyAlignment="1">
      <alignment horizontal="center" vertical="center"/>
    </xf>
    <xf numFmtId="0" fontId="33" fillId="8" borderId="52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left" vertical="center"/>
    </xf>
    <xf numFmtId="0" fontId="7" fillId="8" borderId="16" xfId="0" applyFont="1" applyFill="1" applyBorder="1" applyAlignment="1">
      <alignment horizontal="left" vertical="center"/>
    </xf>
    <xf numFmtId="0" fontId="7" fillId="8" borderId="40" xfId="0" applyFont="1" applyFill="1" applyBorder="1" applyAlignment="1">
      <alignment horizontal="left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121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8" borderId="87" xfId="0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horizontal="left" vertical="center" wrapText="1"/>
    </xf>
    <xf numFmtId="0" fontId="8" fillId="8" borderId="38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/>
    </xf>
    <xf numFmtId="0" fontId="7" fillId="8" borderId="106" xfId="0" applyFont="1" applyFill="1" applyBorder="1" applyAlignment="1">
      <alignment horizontal="left" vertical="center" wrapText="1"/>
    </xf>
    <xf numFmtId="0" fontId="7" fillId="8" borderId="107" xfId="0" applyFont="1" applyFill="1" applyBorder="1" applyAlignment="1">
      <alignment horizontal="left" vertical="center" wrapText="1"/>
    </xf>
    <xf numFmtId="0" fontId="7" fillId="8" borderId="108" xfId="0" applyFont="1" applyFill="1" applyBorder="1" applyAlignment="1">
      <alignment horizontal="left" vertical="center" wrapText="1"/>
    </xf>
    <xf numFmtId="0" fontId="0" fillId="8" borderId="0" xfId="0" applyFont="1" applyFill="1" applyAlignment="1">
      <alignment horizontal="center" vertical="center"/>
    </xf>
    <xf numFmtId="0" fontId="8" fillId="8" borderId="26" xfId="0" applyFont="1" applyFill="1" applyBorder="1" applyAlignment="1">
      <alignment horizontal="center" vertical="center" wrapText="1" shrinkToFit="1"/>
    </xf>
    <xf numFmtId="0" fontId="8" fillId="8" borderId="120" xfId="0" applyFont="1" applyFill="1" applyBorder="1" applyAlignment="1">
      <alignment horizontal="center" vertical="center" wrapText="1" shrinkToFit="1"/>
    </xf>
    <xf numFmtId="0" fontId="8" fillId="8" borderId="21" xfId="0" applyFont="1" applyFill="1" applyBorder="1" applyAlignment="1">
      <alignment horizontal="center" vertical="center" wrapText="1" shrinkToFi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1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</cellXfs>
  <cellStyles count="173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t levelező" xfId="20"/>
    <cellStyle name="20% - 2. jelölőszín" xfId="21"/>
    <cellStyle name="20% - 2. jelölőszín 2" xfId="22"/>
    <cellStyle name="20% - 2. jelölőszín_Bt levelező" xfId="23"/>
    <cellStyle name="20% - 3. jelölőszín" xfId="24"/>
    <cellStyle name="20% - 3. jelölőszín 2" xfId="25"/>
    <cellStyle name="20% - 3. jelölőszín_Bt levelező" xfId="26"/>
    <cellStyle name="20% - 4. jelölőszín" xfId="27"/>
    <cellStyle name="20% - 4. jelölőszín 2" xfId="28"/>
    <cellStyle name="20% - 4. jelölőszín_Bt levelező" xfId="29"/>
    <cellStyle name="20% - 5. jelölőszín" xfId="30"/>
    <cellStyle name="20% - 5. jelölőszín 2" xfId="31"/>
    <cellStyle name="20% - 5. jelölőszín_Bt levelező" xfId="32"/>
    <cellStyle name="20% - 6. jelölőszín" xfId="33"/>
    <cellStyle name="20% - 6. jelölőszín 2" xfId="34"/>
    <cellStyle name="20% - 6. jelölőszín_Bt levelező" xfId="35"/>
    <cellStyle name="3. jelölőszín" xfId="36"/>
    <cellStyle name="4. jelölőszín" xfId="37"/>
    <cellStyle name="40% - 1. jelölőszín" xfId="38"/>
    <cellStyle name="40% - 1. jelölőszín 2" xfId="39"/>
    <cellStyle name="40% - 1. jelölőszín_Bt nappali" xfId="40"/>
    <cellStyle name="40% - 2. jelölőszín" xfId="41"/>
    <cellStyle name="40% - 2. jelölőszín 2" xfId="42"/>
    <cellStyle name="40% - 2. jelölőszín_Bt levelező" xfId="43"/>
    <cellStyle name="40% - 3. jelölőszín" xfId="44"/>
    <cellStyle name="40% - 3. jelölőszín 2" xfId="45"/>
    <cellStyle name="40% - 3. jelölőszín_Bt levelező" xfId="46"/>
    <cellStyle name="40% - 4. jelölőszín" xfId="47"/>
    <cellStyle name="40% - 4. jelölőszín 2" xfId="48"/>
    <cellStyle name="40% - 4. jelölőszín_Bt levelező" xfId="49"/>
    <cellStyle name="40% - 5. jelölőszín" xfId="50"/>
    <cellStyle name="40% - 5. jelölőszín 2" xfId="51"/>
    <cellStyle name="40% - 5. jelölőszín_Bt nappali" xfId="52"/>
    <cellStyle name="40% - 6. jelölőszín" xfId="53"/>
    <cellStyle name="40% - 6. jelölőszín 2" xfId="54"/>
    <cellStyle name="40% - 6. jelölőszín_Bt levelező" xfId="55"/>
    <cellStyle name="5. jelölőszín" xfId="56"/>
    <cellStyle name="6. jelölőszín" xfId="57"/>
    <cellStyle name="60% - 1. jelölőszín" xfId="58"/>
    <cellStyle name="60% - 1. jelölőszín 2" xfId="59"/>
    <cellStyle name="60% - 1. jelölőszín_Bt levelező" xfId="60"/>
    <cellStyle name="60% - 2. jelölőszín" xfId="61"/>
    <cellStyle name="60% - 2. jelölőszín 2" xfId="62"/>
    <cellStyle name="60% - 2. jelölőszín_Bt levelező" xfId="63"/>
    <cellStyle name="60% - 3. jelölőszín" xfId="64"/>
    <cellStyle name="60% - 3. jelölőszín 2" xfId="65"/>
    <cellStyle name="60% - 3. jelölőszín_Bt levelező" xfId="66"/>
    <cellStyle name="60% - 4. jelölőszín" xfId="67"/>
    <cellStyle name="60% - 4. jelölőszín 2" xfId="68"/>
    <cellStyle name="60% - 4. jelölőszín_Bt levelező" xfId="69"/>
    <cellStyle name="60% - 5. jelölőszín" xfId="70"/>
    <cellStyle name="60% - 5. jelölőszín 2" xfId="71"/>
    <cellStyle name="60% - 5. jelölőszín_Bt nappali" xfId="72"/>
    <cellStyle name="60% - 6. jelölőszín" xfId="73"/>
    <cellStyle name="60% - 6. jelölőszín 2" xfId="74"/>
    <cellStyle name="60% - 6. jelölőszín_Bt levelező" xfId="75"/>
    <cellStyle name="Bevitel" xfId="76"/>
    <cellStyle name="Bevitel 2" xfId="77"/>
    <cellStyle name="Bevitel_Bt nappali" xfId="78"/>
    <cellStyle name="Cím" xfId="79"/>
    <cellStyle name="Cím 2" xfId="80"/>
    <cellStyle name="Cím_Bt levelező" xfId="81"/>
    <cellStyle name="Címsor 1" xfId="82"/>
    <cellStyle name="Címsor 1 2" xfId="83"/>
    <cellStyle name="Címsor 1_Bt levelező" xfId="84"/>
    <cellStyle name="Címsor 2" xfId="85"/>
    <cellStyle name="Címsor 2 2" xfId="86"/>
    <cellStyle name="Címsor 2_Bt levelező" xfId="87"/>
    <cellStyle name="Címsor 3" xfId="88"/>
    <cellStyle name="Címsor 3 2" xfId="89"/>
    <cellStyle name="Címsor 3_Bt levelező" xfId="90"/>
    <cellStyle name="Címsor 4" xfId="91"/>
    <cellStyle name="Címsor 4 2" xfId="92"/>
    <cellStyle name="Címsor 4_Bt levelező" xfId="93"/>
    <cellStyle name="Ellenőrzőcella" xfId="94"/>
    <cellStyle name="Ellenőrzőcella 2" xfId="95"/>
    <cellStyle name="Ellenőrzőcella_Bt nappali" xfId="96"/>
    <cellStyle name="Comma" xfId="97"/>
    <cellStyle name="Comma [0]" xfId="98"/>
    <cellStyle name="Figyelmeztetés" xfId="99"/>
    <cellStyle name="Figyelmeztetés 2" xfId="100"/>
    <cellStyle name="Figyelmeztetés_Bt nappali" xfId="101"/>
    <cellStyle name="Hyperlink" xfId="102"/>
    <cellStyle name="Hivatkozás 2" xfId="103"/>
    <cellStyle name="Hivatkozott cella" xfId="104"/>
    <cellStyle name="Hivatkozott cella 2" xfId="105"/>
    <cellStyle name="Hivatkozott cella_Bt nappali" xfId="106"/>
    <cellStyle name="Jegyzet" xfId="107"/>
    <cellStyle name="Jegyzet 2" xfId="108"/>
    <cellStyle name="Jegyzet 3" xfId="109"/>
    <cellStyle name="Jelölőszín (1)" xfId="110"/>
    <cellStyle name="Jelölőszín (1) 2" xfId="111"/>
    <cellStyle name="Jelölőszín (1) 3" xfId="112"/>
    <cellStyle name="Jelölőszín (1)_Bt levelező" xfId="113"/>
    <cellStyle name="Jelölőszín (2)" xfId="114"/>
    <cellStyle name="Jelölőszín (2) 2" xfId="115"/>
    <cellStyle name="Jelölőszín (2) 3" xfId="116"/>
    <cellStyle name="Jelölőszín (2)_Bt levelező" xfId="117"/>
    <cellStyle name="Jelölőszín (3)" xfId="118"/>
    <cellStyle name="Jelölőszín (3) 2" xfId="119"/>
    <cellStyle name="Jelölőszín (3) 3" xfId="120"/>
    <cellStyle name="Jelölőszín (3)_Bt levelező" xfId="121"/>
    <cellStyle name="Jelölőszín (4)" xfId="122"/>
    <cellStyle name="Jelölőszín (4) 2" xfId="123"/>
    <cellStyle name="Jelölőszín (4) 3" xfId="124"/>
    <cellStyle name="Jelölőszín (4)_Bt levelező" xfId="125"/>
    <cellStyle name="Jelölőszín (5)" xfId="126"/>
    <cellStyle name="Jelölőszín (5) 2" xfId="127"/>
    <cellStyle name="Jelölőszín (5) 3" xfId="128"/>
    <cellStyle name="Jelölőszín (5)_Bt levelező" xfId="129"/>
    <cellStyle name="Jelölőszín (6)" xfId="130"/>
    <cellStyle name="Jelölőszín (6) 2" xfId="131"/>
    <cellStyle name="Jelölőszín (6) 3" xfId="132"/>
    <cellStyle name="Jelölőszín (6)_Bt levelező" xfId="133"/>
    <cellStyle name="Jelölőszín 1" xfId="134"/>
    <cellStyle name="Jelölőszín 1 2" xfId="135"/>
    <cellStyle name="Jelölőszín 1_Munka1" xfId="136"/>
    <cellStyle name="Jelölőszín 2" xfId="137"/>
    <cellStyle name="Jelölőszín 2 2" xfId="138"/>
    <cellStyle name="Jelölőszín 2_Munka1" xfId="139"/>
    <cellStyle name="Jelölőszín 3" xfId="140"/>
    <cellStyle name="Jelölőszín 3 2" xfId="141"/>
    <cellStyle name="Jelölőszín 3_Munka1" xfId="142"/>
    <cellStyle name="Jelölőszín 4" xfId="143"/>
    <cellStyle name="Jelölőszín 4 2" xfId="144"/>
    <cellStyle name="Jelölőszín 4_Munka1" xfId="145"/>
    <cellStyle name="Jelölőszín 5" xfId="146"/>
    <cellStyle name="Jelölőszín 5 2" xfId="147"/>
    <cellStyle name="Jelölőszín 5_Munka1" xfId="148"/>
    <cellStyle name="Jelölőszín 6" xfId="149"/>
    <cellStyle name="Jelölőszín 6 2" xfId="150"/>
    <cellStyle name="Jelölőszín 6_Munka1" xfId="151"/>
    <cellStyle name="Jó" xfId="152"/>
    <cellStyle name="Jó 2" xfId="153"/>
    <cellStyle name="Jó_Bt nappali" xfId="154"/>
    <cellStyle name="Kimenet" xfId="155"/>
    <cellStyle name="Kimenet 2" xfId="156"/>
    <cellStyle name="Kimenet_Bt nappali" xfId="157"/>
    <cellStyle name="Magyarázó szöveg" xfId="158"/>
    <cellStyle name="Magyarázó szöveg 2" xfId="159"/>
    <cellStyle name="Magyarázó szöveg_Bt nappali" xfId="160"/>
    <cellStyle name="Followed Hyperlink" xfId="161"/>
    <cellStyle name="Normál 10" xfId="162"/>
    <cellStyle name="Normál 2" xfId="163"/>
    <cellStyle name="Normál 2 2" xfId="164"/>
    <cellStyle name="Normál 2_Bt levelező" xfId="165"/>
    <cellStyle name="Normál 3" xfId="166"/>
    <cellStyle name="Normál 3 2" xfId="167"/>
    <cellStyle name="Normál 3_biztonságtechnika nappali" xfId="168"/>
    <cellStyle name="Normál 4" xfId="169"/>
    <cellStyle name="Összesen" xfId="170"/>
    <cellStyle name="Összesen 2" xfId="171"/>
    <cellStyle name="Összesen_Bt levelező" xfId="172"/>
    <cellStyle name="Currency" xfId="173"/>
    <cellStyle name="Currency [0]" xfId="174"/>
    <cellStyle name="Rossz" xfId="175"/>
    <cellStyle name="Rossz 2" xfId="176"/>
    <cellStyle name="Rossz_Bt nappali" xfId="177"/>
    <cellStyle name="Semleges" xfId="178"/>
    <cellStyle name="Semleges 2" xfId="179"/>
    <cellStyle name="Semleges_Bt nappali" xfId="180"/>
    <cellStyle name="Számítás" xfId="181"/>
    <cellStyle name="Számítás 2" xfId="182"/>
    <cellStyle name="Számítás_Bt nappali" xfId="183"/>
    <cellStyle name="Percent" xfId="184"/>
    <cellStyle name="Százalék 2" xfId="185"/>
    <cellStyle name="Százalék 3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0"/>
  <sheetViews>
    <sheetView tabSelected="1" zoomScaleSheetLayoutView="90" zoomScalePageLayoutView="0" workbookViewId="0" topLeftCell="A1">
      <selection activeCell="A1" sqref="A1"/>
    </sheetView>
  </sheetViews>
  <sheetFormatPr defaultColWidth="9.28125" defaultRowHeight="12.75" customHeight="1"/>
  <cols>
    <col min="1" max="1" width="4.7109375" style="1" customWidth="1"/>
    <col min="2" max="2" width="16.421875" style="1" customWidth="1"/>
    <col min="3" max="3" width="40.140625" style="1" customWidth="1"/>
    <col min="4" max="4" width="5.28125" style="1" customWidth="1"/>
    <col min="5" max="5" width="6.421875" style="1" customWidth="1"/>
    <col min="6" max="6" width="4.7109375" style="1" customWidth="1"/>
    <col min="7" max="7" width="3.57421875" style="1" customWidth="1"/>
    <col min="8" max="9" width="3.28125" style="1" customWidth="1"/>
    <col min="10" max="10" width="4.421875" style="1" customWidth="1"/>
    <col min="11" max="11" width="4.28125" style="1" customWidth="1"/>
    <col min="12" max="12" width="3.7109375" style="1" customWidth="1"/>
    <col min="13" max="14" width="3.28125" style="1" customWidth="1"/>
    <col min="15" max="15" width="3.7109375" style="1" customWidth="1"/>
    <col min="16" max="16" width="4.28125" style="1" customWidth="1"/>
    <col min="17" max="18" width="3.57421875" style="1" customWidth="1"/>
    <col min="19" max="19" width="3.28125" style="1" customWidth="1"/>
    <col min="20" max="20" width="3.7109375" style="1" customWidth="1"/>
    <col min="21" max="21" width="4.28125" style="1" customWidth="1"/>
    <col min="22" max="22" width="3.421875" style="1" customWidth="1"/>
    <col min="23" max="23" width="3.7109375" style="1" customWidth="1"/>
    <col min="24" max="24" width="3.28125" style="1" customWidth="1"/>
    <col min="25" max="25" width="3.7109375" style="1" customWidth="1"/>
    <col min="26" max="26" width="4.00390625" style="1" customWidth="1"/>
    <col min="27" max="27" width="4.00390625" style="1" bestFit="1" customWidth="1"/>
    <col min="28" max="28" width="3.421875" style="1" customWidth="1"/>
    <col min="29" max="29" width="4.7109375" style="1" customWidth="1"/>
    <col min="30" max="30" width="3.7109375" style="1" bestFit="1" customWidth="1"/>
    <col min="31" max="31" width="4.28125" style="1" customWidth="1"/>
    <col min="32" max="32" width="3.7109375" style="1" bestFit="1" customWidth="1"/>
    <col min="33" max="33" width="4.00390625" style="1" customWidth="1"/>
    <col min="34" max="34" width="3.00390625" style="1" bestFit="1" customWidth="1"/>
    <col min="35" max="37" width="3.7109375" style="1" bestFit="1" customWidth="1"/>
    <col min="38" max="38" width="4.00390625" style="1" customWidth="1"/>
    <col min="39" max="39" width="3.28125" style="1" customWidth="1"/>
    <col min="40" max="40" width="3.7109375" style="1" bestFit="1" customWidth="1"/>
    <col min="41" max="41" width="33.7109375" style="1" customWidth="1"/>
    <col min="42" max="16384" width="9.28125" style="1" customWidth="1"/>
  </cols>
  <sheetData>
    <row r="1" spans="1:41" ht="12.75" customHeight="1" thickBo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38"/>
      <c r="M1" s="138"/>
      <c r="N1" s="138"/>
      <c r="O1" s="139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</row>
    <row r="2" spans="1:41" ht="12.75" customHeight="1" thickBot="1">
      <c r="A2" s="126"/>
      <c r="B2" s="140" t="s">
        <v>35</v>
      </c>
      <c r="C2" s="140"/>
      <c r="D2" s="125"/>
      <c r="E2" s="125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41" t="s">
        <v>110</v>
      </c>
      <c r="U2" s="141"/>
      <c r="V2" s="141"/>
      <c r="W2" s="141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42" t="s">
        <v>177</v>
      </c>
    </row>
    <row r="3" spans="1:41" ht="18.75" customHeight="1" thickBot="1">
      <c r="A3" s="126"/>
      <c r="B3" s="140" t="s">
        <v>34</v>
      </c>
      <c r="C3" s="140"/>
      <c r="D3" s="125"/>
      <c r="E3" s="125"/>
      <c r="F3" s="138"/>
      <c r="G3" s="138"/>
      <c r="H3" s="138"/>
      <c r="I3" s="138"/>
      <c r="J3" s="138"/>
      <c r="K3" s="138"/>
      <c r="L3" s="138"/>
      <c r="M3" s="138"/>
      <c r="N3" s="138"/>
      <c r="O3" s="126"/>
      <c r="P3" s="126"/>
      <c r="Q3" s="141" t="s">
        <v>47</v>
      </c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26"/>
      <c r="AO3" s="126"/>
    </row>
    <row r="4" spans="1:41" s="5" customFormat="1" ht="12.75" customHeight="1" thickBot="1">
      <c r="A4" s="143"/>
      <c r="B4" s="144"/>
      <c r="C4" s="144"/>
      <c r="D4" s="144"/>
      <c r="E4" s="145" t="s">
        <v>0</v>
      </c>
      <c r="F4" s="146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7"/>
    </row>
    <row r="5" spans="1:41" s="5" customFormat="1" ht="12.75" customHeight="1" thickBot="1">
      <c r="A5" s="354" t="s">
        <v>1</v>
      </c>
      <c r="B5" s="323" t="s">
        <v>2</v>
      </c>
      <c r="C5" s="323" t="s">
        <v>3</v>
      </c>
      <c r="D5" s="357" t="s">
        <v>4</v>
      </c>
      <c r="E5" s="323" t="s">
        <v>26</v>
      </c>
      <c r="F5" s="345" t="s">
        <v>5</v>
      </c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7"/>
      <c r="AJ5" s="148"/>
      <c r="AK5" s="148"/>
      <c r="AL5" s="148"/>
      <c r="AM5" s="148"/>
      <c r="AN5" s="148"/>
      <c r="AO5" s="323" t="s">
        <v>6</v>
      </c>
    </row>
    <row r="6" spans="1:41" s="5" customFormat="1" ht="12.75" customHeight="1" thickBot="1">
      <c r="A6" s="355"/>
      <c r="B6" s="324"/>
      <c r="C6" s="324"/>
      <c r="D6" s="358"/>
      <c r="E6" s="324"/>
      <c r="F6" s="149"/>
      <c r="G6" s="149"/>
      <c r="H6" s="149" t="s">
        <v>7</v>
      </c>
      <c r="I6" s="149"/>
      <c r="J6" s="150"/>
      <c r="K6" s="149"/>
      <c r="L6" s="149"/>
      <c r="M6" s="149" t="s">
        <v>8</v>
      </c>
      <c r="N6" s="149"/>
      <c r="O6" s="150"/>
      <c r="P6" s="149"/>
      <c r="Q6" s="149"/>
      <c r="R6" s="151" t="s">
        <v>9</v>
      </c>
      <c r="S6" s="149"/>
      <c r="T6" s="150"/>
      <c r="U6" s="149"/>
      <c r="V6" s="149"/>
      <c r="W6" s="151" t="s">
        <v>10</v>
      </c>
      <c r="X6" s="149"/>
      <c r="Y6" s="150"/>
      <c r="Z6" s="149"/>
      <c r="AA6" s="149"/>
      <c r="AB6" s="151" t="s">
        <v>11</v>
      </c>
      <c r="AC6" s="149"/>
      <c r="AD6" s="150"/>
      <c r="AE6" s="152"/>
      <c r="AF6" s="149"/>
      <c r="AG6" s="149" t="s">
        <v>12</v>
      </c>
      <c r="AH6" s="149"/>
      <c r="AI6" s="150"/>
      <c r="AJ6" s="152"/>
      <c r="AK6" s="149"/>
      <c r="AL6" s="149" t="s">
        <v>13</v>
      </c>
      <c r="AM6" s="149"/>
      <c r="AN6" s="153"/>
      <c r="AO6" s="324"/>
    </row>
    <row r="7" spans="1:41" s="5" customFormat="1" ht="12.75" customHeight="1" thickBot="1">
      <c r="A7" s="356"/>
      <c r="B7" s="325"/>
      <c r="C7" s="325"/>
      <c r="D7" s="359"/>
      <c r="E7" s="325"/>
      <c r="F7" s="154" t="s">
        <v>14</v>
      </c>
      <c r="G7" s="154" t="s">
        <v>15</v>
      </c>
      <c r="H7" s="154" t="s">
        <v>16</v>
      </c>
      <c r="I7" s="154" t="s">
        <v>17</v>
      </c>
      <c r="J7" s="155" t="s">
        <v>18</v>
      </c>
      <c r="K7" s="156" t="s">
        <v>14</v>
      </c>
      <c r="L7" s="157" t="s">
        <v>15</v>
      </c>
      <c r="M7" s="157" t="s">
        <v>16</v>
      </c>
      <c r="N7" s="157" t="s">
        <v>17</v>
      </c>
      <c r="O7" s="158" t="s">
        <v>18</v>
      </c>
      <c r="P7" s="157" t="s">
        <v>14</v>
      </c>
      <c r="Q7" s="157" t="s">
        <v>15</v>
      </c>
      <c r="R7" s="157" t="s">
        <v>16</v>
      </c>
      <c r="S7" s="157" t="s">
        <v>17</v>
      </c>
      <c r="T7" s="159" t="s">
        <v>18</v>
      </c>
      <c r="U7" s="156" t="s">
        <v>14</v>
      </c>
      <c r="V7" s="157" t="s">
        <v>15</v>
      </c>
      <c r="W7" s="157" t="s">
        <v>16</v>
      </c>
      <c r="X7" s="157" t="s">
        <v>17</v>
      </c>
      <c r="Y7" s="158" t="s">
        <v>18</v>
      </c>
      <c r="Z7" s="157" t="s">
        <v>14</v>
      </c>
      <c r="AA7" s="157" t="s">
        <v>15</v>
      </c>
      <c r="AB7" s="157" t="s">
        <v>16</v>
      </c>
      <c r="AC7" s="157" t="s">
        <v>17</v>
      </c>
      <c r="AD7" s="158" t="s">
        <v>18</v>
      </c>
      <c r="AE7" s="154" t="s">
        <v>14</v>
      </c>
      <c r="AF7" s="154" t="s">
        <v>15</v>
      </c>
      <c r="AG7" s="154" t="s">
        <v>16</v>
      </c>
      <c r="AH7" s="154" t="s">
        <v>17</v>
      </c>
      <c r="AI7" s="160" t="s">
        <v>18</v>
      </c>
      <c r="AJ7" s="154" t="s">
        <v>14</v>
      </c>
      <c r="AK7" s="154" t="s">
        <v>15</v>
      </c>
      <c r="AL7" s="154" t="s">
        <v>16</v>
      </c>
      <c r="AM7" s="154" t="s">
        <v>17</v>
      </c>
      <c r="AN7" s="155" t="s">
        <v>18</v>
      </c>
      <c r="AO7" s="324"/>
    </row>
    <row r="8" spans="1:41" s="7" customFormat="1" ht="12.75" customHeight="1" thickBot="1">
      <c r="A8" s="161" t="s">
        <v>68</v>
      </c>
      <c r="B8" s="151"/>
      <c r="C8" s="162"/>
      <c r="D8" s="163">
        <f aca="true" t="shared" si="0" ref="D8:AN8">SUM(D9:D17)</f>
        <v>150</v>
      </c>
      <c r="E8" s="156">
        <f t="shared" si="0"/>
        <v>35</v>
      </c>
      <c r="F8" s="164">
        <f t="shared" si="0"/>
        <v>35</v>
      </c>
      <c r="G8" s="165">
        <f t="shared" si="0"/>
        <v>20</v>
      </c>
      <c r="H8" s="165">
        <f t="shared" si="0"/>
        <v>15</v>
      </c>
      <c r="I8" s="165">
        <f t="shared" si="0"/>
        <v>0</v>
      </c>
      <c r="J8" s="166">
        <f t="shared" si="0"/>
        <v>19</v>
      </c>
      <c r="K8" s="165">
        <f t="shared" si="0"/>
        <v>20</v>
      </c>
      <c r="L8" s="165">
        <f t="shared" si="0"/>
        <v>20</v>
      </c>
      <c r="M8" s="165">
        <f t="shared" si="0"/>
        <v>0</v>
      </c>
      <c r="N8" s="165">
        <f t="shared" si="0"/>
        <v>0</v>
      </c>
      <c r="O8" s="166">
        <f t="shared" si="0"/>
        <v>8</v>
      </c>
      <c r="P8" s="165">
        <f t="shared" si="0"/>
        <v>10</v>
      </c>
      <c r="Q8" s="165">
        <f t="shared" si="0"/>
        <v>10</v>
      </c>
      <c r="R8" s="165">
        <f t="shared" si="0"/>
        <v>0</v>
      </c>
      <c r="S8" s="165">
        <f t="shared" si="0"/>
        <v>0</v>
      </c>
      <c r="T8" s="166">
        <f t="shared" si="0"/>
        <v>4</v>
      </c>
      <c r="U8" s="165">
        <f t="shared" si="0"/>
        <v>10</v>
      </c>
      <c r="V8" s="165">
        <f t="shared" si="0"/>
        <v>10</v>
      </c>
      <c r="W8" s="165">
        <f t="shared" si="0"/>
        <v>0</v>
      </c>
      <c r="X8" s="165">
        <f t="shared" si="0"/>
        <v>0</v>
      </c>
      <c r="Y8" s="166">
        <f t="shared" si="0"/>
        <v>4</v>
      </c>
      <c r="Z8" s="165">
        <f t="shared" si="0"/>
        <v>0</v>
      </c>
      <c r="AA8" s="165">
        <f t="shared" si="0"/>
        <v>0</v>
      </c>
      <c r="AB8" s="165">
        <f t="shared" si="0"/>
        <v>0</v>
      </c>
      <c r="AC8" s="165">
        <f t="shared" si="0"/>
        <v>0</v>
      </c>
      <c r="AD8" s="166">
        <f t="shared" si="0"/>
        <v>0</v>
      </c>
      <c r="AE8" s="165">
        <f t="shared" si="0"/>
        <v>0</v>
      </c>
      <c r="AF8" s="165">
        <f t="shared" si="0"/>
        <v>0</v>
      </c>
      <c r="AG8" s="165">
        <f t="shared" si="0"/>
        <v>0</v>
      </c>
      <c r="AH8" s="165">
        <f t="shared" si="0"/>
        <v>0</v>
      </c>
      <c r="AI8" s="166">
        <f t="shared" si="0"/>
        <v>0</v>
      </c>
      <c r="AJ8" s="165">
        <f t="shared" si="0"/>
        <v>0</v>
      </c>
      <c r="AK8" s="165">
        <f t="shared" si="0"/>
        <v>0</v>
      </c>
      <c r="AL8" s="165">
        <f t="shared" si="0"/>
        <v>0</v>
      </c>
      <c r="AM8" s="165">
        <f t="shared" si="0"/>
        <v>0</v>
      </c>
      <c r="AN8" s="167">
        <f t="shared" si="0"/>
        <v>0</v>
      </c>
      <c r="AO8" s="325"/>
    </row>
    <row r="9" spans="1:41" s="8" customFormat="1" ht="12.75" customHeight="1" thickBot="1">
      <c r="A9" s="168">
        <v>1</v>
      </c>
      <c r="B9" s="127" t="s">
        <v>183</v>
      </c>
      <c r="C9" s="61" t="s">
        <v>48</v>
      </c>
      <c r="D9" s="62">
        <f aca="true" t="shared" si="1" ref="D9:D17">SUM(F9:AN9)-E9</f>
        <v>20</v>
      </c>
      <c r="E9" s="63">
        <f aca="true" t="shared" si="2" ref="E9:E17">J9+O9+T9+Y9+AD9+AI9+AN9</f>
        <v>4</v>
      </c>
      <c r="F9" s="169">
        <v>10</v>
      </c>
      <c r="G9" s="170">
        <v>10</v>
      </c>
      <c r="H9" s="170">
        <v>0</v>
      </c>
      <c r="I9" s="170" t="s">
        <v>28</v>
      </c>
      <c r="J9" s="171">
        <v>4</v>
      </c>
      <c r="K9" s="172"/>
      <c r="L9" s="170"/>
      <c r="M9" s="170"/>
      <c r="N9" s="170"/>
      <c r="O9" s="173"/>
      <c r="P9" s="169"/>
      <c r="Q9" s="170"/>
      <c r="R9" s="170"/>
      <c r="S9" s="170"/>
      <c r="T9" s="171"/>
      <c r="U9" s="172"/>
      <c r="V9" s="170"/>
      <c r="W9" s="170"/>
      <c r="X9" s="170"/>
      <c r="Y9" s="173"/>
      <c r="Z9" s="169"/>
      <c r="AA9" s="170"/>
      <c r="AB9" s="170"/>
      <c r="AC9" s="170"/>
      <c r="AD9" s="171"/>
      <c r="AE9" s="172"/>
      <c r="AF9" s="170"/>
      <c r="AG9" s="170"/>
      <c r="AH9" s="170"/>
      <c r="AI9" s="173"/>
      <c r="AJ9" s="172"/>
      <c r="AK9" s="170"/>
      <c r="AL9" s="170"/>
      <c r="AM9" s="170"/>
      <c r="AN9" s="171"/>
      <c r="AO9" s="61"/>
    </row>
    <row r="10" spans="1:41" s="8" customFormat="1" ht="12.75" customHeight="1" thickBot="1">
      <c r="A10" s="168">
        <v>2</v>
      </c>
      <c r="B10" s="127" t="s">
        <v>184</v>
      </c>
      <c r="C10" s="61" t="s">
        <v>45</v>
      </c>
      <c r="D10" s="62">
        <f t="shared" si="1"/>
        <v>20</v>
      </c>
      <c r="E10" s="63">
        <f t="shared" si="2"/>
        <v>4</v>
      </c>
      <c r="F10" s="169"/>
      <c r="G10" s="170"/>
      <c r="H10" s="170"/>
      <c r="I10" s="170"/>
      <c r="J10" s="171"/>
      <c r="K10" s="172">
        <v>10</v>
      </c>
      <c r="L10" s="170">
        <v>10</v>
      </c>
      <c r="M10" s="170">
        <v>0</v>
      </c>
      <c r="N10" s="170" t="s">
        <v>28</v>
      </c>
      <c r="O10" s="173">
        <v>4</v>
      </c>
      <c r="P10" s="169"/>
      <c r="Q10" s="170"/>
      <c r="R10" s="170"/>
      <c r="S10" s="170"/>
      <c r="T10" s="171"/>
      <c r="U10" s="172"/>
      <c r="V10" s="170"/>
      <c r="W10" s="170"/>
      <c r="X10" s="170"/>
      <c r="Y10" s="173"/>
      <c r="Z10" s="169"/>
      <c r="AA10" s="170"/>
      <c r="AB10" s="170"/>
      <c r="AC10" s="170"/>
      <c r="AD10" s="171"/>
      <c r="AE10" s="172"/>
      <c r="AF10" s="170"/>
      <c r="AG10" s="170"/>
      <c r="AH10" s="170"/>
      <c r="AI10" s="173"/>
      <c r="AJ10" s="172"/>
      <c r="AK10" s="170"/>
      <c r="AL10" s="170"/>
      <c r="AM10" s="170"/>
      <c r="AN10" s="171"/>
      <c r="AO10" s="61" t="s">
        <v>64</v>
      </c>
    </row>
    <row r="11" spans="1:41" s="8" customFormat="1" ht="12.75" customHeight="1" thickBot="1">
      <c r="A11" s="168">
        <v>3</v>
      </c>
      <c r="B11" s="127" t="s">
        <v>185</v>
      </c>
      <c r="C11" s="61" t="s">
        <v>111</v>
      </c>
      <c r="D11" s="62">
        <f t="shared" si="1"/>
        <v>20</v>
      </c>
      <c r="E11" s="63">
        <f t="shared" si="2"/>
        <v>4</v>
      </c>
      <c r="F11" s="174"/>
      <c r="G11" s="175"/>
      <c r="H11" s="175"/>
      <c r="I11" s="175"/>
      <c r="J11" s="176"/>
      <c r="K11" s="177"/>
      <c r="L11" s="175"/>
      <c r="M11" s="175"/>
      <c r="N11" s="175"/>
      <c r="O11" s="178"/>
      <c r="P11" s="174">
        <v>10</v>
      </c>
      <c r="Q11" s="175">
        <v>10</v>
      </c>
      <c r="R11" s="175">
        <v>0</v>
      </c>
      <c r="S11" s="175" t="s">
        <v>28</v>
      </c>
      <c r="T11" s="176">
        <v>4</v>
      </c>
      <c r="U11" s="177"/>
      <c r="V11" s="175"/>
      <c r="W11" s="175"/>
      <c r="X11" s="175"/>
      <c r="Y11" s="178"/>
      <c r="Z11" s="174"/>
      <c r="AA11" s="175"/>
      <c r="AB11" s="175"/>
      <c r="AC11" s="175"/>
      <c r="AD11" s="176"/>
      <c r="AE11" s="177"/>
      <c r="AF11" s="175"/>
      <c r="AG11" s="175"/>
      <c r="AH11" s="175"/>
      <c r="AI11" s="178"/>
      <c r="AJ11" s="177"/>
      <c r="AK11" s="175"/>
      <c r="AL11" s="175"/>
      <c r="AM11" s="175"/>
      <c r="AN11" s="176"/>
      <c r="AO11" s="61" t="s">
        <v>65</v>
      </c>
    </row>
    <row r="12" spans="1:41" s="8" customFormat="1" ht="12.75" customHeight="1" thickBot="1">
      <c r="A12" s="168">
        <v>4</v>
      </c>
      <c r="B12" s="127" t="s">
        <v>200</v>
      </c>
      <c r="C12" s="61" t="s">
        <v>49</v>
      </c>
      <c r="D12" s="62">
        <v>10</v>
      </c>
      <c r="E12" s="63">
        <f t="shared" si="2"/>
        <v>4</v>
      </c>
      <c r="F12" s="179">
        <v>0</v>
      </c>
      <c r="G12" s="180">
        <v>0</v>
      </c>
      <c r="H12" s="180">
        <v>10</v>
      </c>
      <c r="I12" s="180" t="s">
        <v>37</v>
      </c>
      <c r="J12" s="181">
        <v>4</v>
      </c>
      <c r="K12" s="177"/>
      <c r="L12" s="175"/>
      <c r="M12" s="175"/>
      <c r="N12" s="175"/>
      <c r="O12" s="178"/>
      <c r="P12" s="174"/>
      <c r="Q12" s="175"/>
      <c r="R12" s="175"/>
      <c r="S12" s="175"/>
      <c r="T12" s="176"/>
      <c r="U12" s="177"/>
      <c r="V12" s="175"/>
      <c r="W12" s="175"/>
      <c r="X12" s="175"/>
      <c r="Y12" s="178"/>
      <c r="Z12" s="174"/>
      <c r="AA12" s="175"/>
      <c r="AB12" s="175"/>
      <c r="AC12" s="175"/>
      <c r="AD12" s="176"/>
      <c r="AE12" s="177"/>
      <c r="AF12" s="175"/>
      <c r="AG12" s="175"/>
      <c r="AH12" s="175"/>
      <c r="AI12" s="178"/>
      <c r="AJ12" s="177"/>
      <c r="AK12" s="175"/>
      <c r="AL12" s="175"/>
      <c r="AM12" s="175"/>
      <c r="AN12" s="176"/>
      <c r="AO12" s="61"/>
    </row>
    <row r="13" spans="1:41" s="8" customFormat="1" ht="12.75" customHeight="1" thickBot="1">
      <c r="A13" s="168">
        <v>5</v>
      </c>
      <c r="B13" s="127" t="s">
        <v>186</v>
      </c>
      <c r="C13" s="61" t="s">
        <v>112</v>
      </c>
      <c r="D13" s="62">
        <f t="shared" si="1"/>
        <v>20</v>
      </c>
      <c r="E13" s="63">
        <f t="shared" si="2"/>
        <v>4</v>
      </c>
      <c r="F13" s="174">
        <v>10</v>
      </c>
      <c r="G13" s="175">
        <v>10</v>
      </c>
      <c r="H13" s="175">
        <v>0</v>
      </c>
      <c r="I13" s="175" t="s">
        <v>37</v>
      </c>
      <c r="J13" s="176">
        <v>4</v>
      </c>
      <c r="K13" s="177"/>
      <c r="L13" s="175"/>
      <c r="M13" s="175"/>
      <c r="N13" s="175"/>
      <c r="O13" s="178"/>
      <c r="P13" s="174"/>
      <c r="Q13" s="175"/>
      <c r="R13" s="175"/>
      <c r="S13" s="175"/>
      <c r="T13" s="176"/>
      <c r="U13" s="177"/>
      <c r="V13" s="175"/>
      <c r="W13" s="175"/>
      <c r="X13" s="175"/>
      <c r="Y13" s="178"/>
      <c r="Z13" s="174"/>
      <c r="AA13" s="175"/>
      <c r="AB13" s="175"/>
      <c r="AC13" s="175"/>
      <c r="AD13" s="176"/>
      <c r="AE13" s="177"/>
      <c r="AF13" s="175"/>
      <c r="AG13" s="175"/>
      <c r="AH13" s="175"/>
      <c r="AI13" s="178"/>
      <c r="AJ13" s="177"/>
      <c r="AK13" s="175"/>
      <c r="AL13" s="175"/>
      <c r="AM13" s="175"/>
      <c r="AN13" s="176"/>
      <c r="AO13" s="61"/>
    </row>
    <row r="14" spans="1:41" s="8" customFormat="1" ht="12.75" customHeight="1" thickBot="1">
      <c r="A14" s="168">
        <v>6</v>
      </c>
      <c r="B14" s="127" t="s">
        <v>187</v>
      </c>
      <c r="C14" s="61" t="s">
        <v>27</v>
      </c>
      <c r="D14" s="62">
        <f t="shared" si="1"/>
        <v>10</v>
      </c>
      <c r="E14" s="63">
        <f t="shared" si="2"/>
        <v>4</v>
      </c>
      <c r="F14" s="177">
        <v>5</v>
      </c>
      <c r="G14" s="175">
        <v>0</v>
      </c>
      <c r="H14" s="175">
        <v>5</v>
      </c>
      <c r="I14" s="175" t="s">
        <v>37</v>
      </c>
      <c r="J14" s="178">
        <v>4</v>
      </c>
      <c r="K14" s="177"/>
      <c r="L14" s="175"/>
      <c r="M14" s="175"/>
      <c r="N14" s="175"/>
      <c r="O14" s="178"/>
      <c r="P14" s="174"/>
      <c r="Q14" s="175"/>
      <c r="R14" s="175"/>
      <c r="S14" s="175"/>
      <c r="T14" s="176"/>
      <c r="U14" s="177"/>
      <c r="V14" s="175"/>
      <c r="W14" s="175"/>
      <c r="X14" s="175"/>
      <c r="Y14" s="178"/>
      <c r="Z14" s="174"/>
      <c r="AA14" s="175"/>
      <c r="AB14" s="175"/>
      <c r="AC14" s="175"/>
      <c r="AD14" s="176"/>
      <c r="AE14" s="177"/>
      <c r="AF14" s="175"/>
      <c r="AG14" s="175"/>
      <c r="AH14" s="175"/>
      <c r="AI14" s="178"/>
      <c r="AJ14" s="177"/>
      <c r="AK14" s="175"/>
      <c r="AL14" s="175"/>
      <c r="AM14" s="175"/>
      <c r="AN14" s="176"/>
      <c r="AO14" s="61"/>
    </row>
    <row r="15" spans="1:41" s="8" customFormat="1" ht="12.75" customHeight="1" thickBot="1">
      <c r="A15" s="168">
        <v>7</v>
      </c>
      <c r="B15" s="127" t="s">
        <v>188</v>
      </c>
      <c r="C15" s="61" t="s">
        <v>115</v>
      </c>
      <c r="D15" s="62">
        <f t="shared" si="1"/>
        <v>20</v>
      </c>
      <c r="E15" s="63">
        <f t="shared" si="2"/>
        <v>4</v>
      </c>
      <c r="F15" s="174"/>
      <c r="G15" s="175"/>
      <c r="H15" s="175"/>
      <c r="I15" s="175"/>
      <c r="J15" s="176"/>
      <c r="K15" s="177">
        <v>10</v>
      </c>
      <c r="L15" s="175">
        <v>10</v>
      </c>
      <c r="M15" s="175">
        <v>0</v>
      </c>
      <c r="N15" s="175" t="s">
        <v>28</v>
      </c>
      <c r="O15" s="178">
        <v>4</v>
      </c>
      <c r="P15" s="174"/>
      <c r="Q15" s="175"/>
      <c r="R15" s="175"/>
      <c r="S15" s="175"/>
      <c r="T15" s="176"/>
      <c r="U15" s="177"/>
      <c r="V15" s="175"/>
      <c r="W15" s="175"/>
      <c r="X15" s="175"/>
      <c r="Y15" s="178"/>
      <c r="Z15" s="174"/>
      <c r="AA15" s="175"/>
      <c r="AB15" s="175"/>
      <c r="AC15" s="175"/>
      <c r="AD15" s="176"/>
      <c r="AE15" s="177"/>
      <c r="AF15" s="175"/>
      <c r="AG15" s="175"/>
      <c r="AH15" s="175"/>
      <c r="AI15" s="178"/>
      <c r="AJ15" s="177"/>
      <c r="AK15" s="175"/>
      <c r="AL15" s="175"/>
      <c r="AM15" s="175"/>
      <c r="AN15" s="176"/>
      <c r="AO15" s="61"/>
    </row>
    <row r="16" spans="1:41" s="8" customFormat="1" ht="12.75" customHeight="1" thickBot="1">
      <c r="A16" s="168">
        <v>8</v>
      </c>
      <c r="B16" s="127" t="s">
        <v>189</v>
      </c>
      <c r="C16" s="61" t="s">
        <v>116</v>
      </c>
      <c r="D16" s="62">
        <f t="shared" si="1"/>
        <v>20</v>
      </c>
      <c r="E16" s="63">
        <f t="shared" si="2"/>
        <v>4</v>
      </c>
      <c r="F16" s="174"/>
      <c r="G16" s="175"/>
      <c r="H16" s="175"/>
      <c r="I16" s="175"/>
      <c r="J16" s="176"/>
      <c r="K16" s="177"/>
      <c r="L16" s="175"/>
      <c r="M16" s="175"/>
      <c r="N16" s="175"/>
      <c r="O16" s="178"/>
      <c r="P16" s="174"/>
      <c r="Q16" s="175"/>
      <c r="R16" s="175"/>
      <c r="S16" s="175"/>
      <c r="T16" s="176"/>
      <c r="U16" s="177">
        <v>10</v>
      </c>
      <c r="V16" s="175">
        <v>10</v>
      </c>
      <c r="W16" s="175">
        <v>0</v>
      </c>
      <c r="X16" s="175" t="s">
        <v>28</v>
      </c>
      <c r="Y16" s="178">
        <v>4</v>
      </c>
      <c r="Z16" s="174"/>
      <c r="AA16" s="175"/>
      <c r="AB16" s="175"/>
      <c r="AC16" s="175"/>
      <c r="AD16" s="176"/>
      <c r="AE16" s="177"/>
      <c r="AF16" s="175"/>
      <c r="AG16" s="175"/>
      <c r="AH16" s="175"/>
      <c r="AI16" s="178"/>
      <c r="AJ16" s="177"/>
      <c r="AK16" s="175"/>
      <c r="AL16" s="175"/>
      <c r="AM16" s="175"/>
      <c r="AN16" s="176"/>
      <c r="AO16" s="61" t="s">
        <v>161</v>
      </c>
    </row>
    <row r="17" spans="1:41" s="8" customFormat="1" ht="12.75" customHeight="1" thickBot="1">
      <c r="A17" s="168">
        <v>9</v>
      </c>
      <c r="B17" s="127" t="s">
        <v>190</v>
      </c>
      <c r="C17" s="61" t="s">
        <v>81</v>
      </c>
      <c r="D17" s="62">
        <f t="shared" si="1"/>
        <v>10</v>
      </c>
      <c r="E17" s="63">
        <f t="shared" si="2"/>
        <v>3</v>
      </c>
      <c r="F17" s="182">
        <v>10</v>
      </c>
      <c r="G17" s="183">
        <v>0</v>
      </c>
      <c r="H17" s="183">
        <v>0</v>
      </c>
      <c r="I17" s="183" t="s">
        <v>37</v>
      </c>
      <c r="J17" s="184">
        <v>3</v>
      </c>
      <c r="K17" s="185"/>
      <c r="L17" s="183"/>
      <c r="M17" s="183"/>
      <c r="N17" s="183"/>
      <c r="O17" s="186"/>
      <c r="P17" s="182"/>
      <c r="Q17" s="183"/>
      <c r="R17" s="183"/>
      <c r="S17" s="183"/>
      <c r="T17" s="184"/>
      <c r="U17" s="185"/>
      <c r="V17" s="183"/>
      <c r="W17" s="183"/>
      <c r="X17" s="183"/>
      <c r="Y17" s="186"/>
      <c r="Z17" s="182"/>
      <c r="AA17" s="183"/>
      <c r="AB17" s="183"/>
      <c r="AC17" s="183"/>
      <c r="AD17" s="184"/>
      <c r="AE17" s="185"/>
      <c r="AF17" s="183"/>
      <c r="AG17" s="183"/>
      <c r="AH17" s="183"/>
      <c r="AI17" s="186"/>
      <c r="AJ17" s="185"/>
      <c r="AK17" s="183"/>
      <c r="AL17" s="183"/>
      <c r="AM17" s="183"/>
      <c r="AN17" s="184"/>
      <c r="AO17" s="61"/>
    </row>
    <row r="18" spans="1:41" s="5" customFormat="1" ht="12.75" customHeight="1" thickBot="1">
      <c r="A18" s="161" t="s">
        <v>69</v>
      </c>
      <c r="B18" s="151"/>
      <c r="C18" s="162"/>
      <c r="D18" s="187">
        <f aca="true" t="shared" si="3" ref="D18:AN18">SUM(D19:D27)</f>
        <v>85</v>
      </c>
      <c r="E18" s="188">
        <f t="shared" si="3"/>
        <v>27</v>
      </c>
      <c r="F18" s="189">
        <f t="shared" si="3"/>
        <v>5</v>
      </c>
      <c r="G18" s="164">
        <f t="shared" si="3"/>
        <v>10</v>
      </c>
      <c r="H18" s="164">
        <f t="shared" si="3"/>
        <v>0</v>
      </c>
      <c r="I18" s="164">
        <f t="shared" si="3"/>
        <v>0</v>
      </c>
      <c r="J18" s="190">
        <f t="shared" si="3"/>
        <v>3</v>
      </c>
      <c r="K18" s="165">
        <f t="shared" si="3"/>
        <v>10</v>
      </c>
      <c r="L18" s="164">
        <f t="shared" si="3"/>
        <v>10</v>
      </c>
      <c r="M18" s="164">
        <f t="shared" si="3"/>
        <v>0</v>
      </c>
      <c r="N18" s="164">
        <f t="shared" si="3"/>
        <v>0</v>
      </c>
      <c r="O18" s="191">
        <f t="shared" si="3"/>
        <v>6</v>
      </c>
      <c r="P18" s="189">
        <f t="shared" si="3"/>
        <v>0</v>
      </c>
      <c r="Q18" s="164">
        <f t="shared" si="3"/>
        <v>15</v>
      </c>
      <c r="R18" s="164">
        <f t="shared" si="3"/>
        <v>0</v>
      </c>
      <c r="S18" s="164">
        <f t="shared" si="3"/>
        <v>0</v>
      </c>
      <c r="T18" s="190">
        <f t="shared" si="3"/>
        <v>6</v>
      </c>
      <c r="U18" s="165">
        <f t="shared" si="3"/>
        <v>5</v>
      </c>
      <c r="V18" s="164">
        <f t="shared" si="3"/>
        <v>0</v>
      </c>
      <c r="W18" s="164">
        <f t="shared" si="3"/>
        <v>5</v>
      </c>
      <c r="X18" s="164">
        <f t="shared" si="3"/>
        <v>0</v>
      </c>
      <c r="Y18" s="191">
        <f t="shared" si="3"/>
        <v>3</v>
      </c>
      <c r="Z18" s="189">
        <f t="shared" si="3"/>
        <v>0</v>
      </c>
      <c r="AA18" s="164">
        <f t="shared" si="3"/>
        <v>0</v>
      </c>
      <c r="AB18" s="164">
        <f t="shared" si="3"/>
        <v>0</v>
      </c>
      <c r="AC18" s="164">
        <f t="shared" si="3"/>
        <v>0</v>
      </c>
      <c r="AD18" s="190">
        <f t="shared" si="3"/>
        <v>0</v>
      </c>
      <c r="AE18" s="165">
        <f t="shared" si="3"/>
        <v>5</v>
      </c>
      <c r="AF18" s="164">
        <f t="shared" si="3"/>
        <v>0</v>
      </c>
      <c r="AG18" s="164">
        <f t="shared" si="3"/>
        <v>0</v>
      </c>
      <c r="AH18" s="164">
        <f t="shared" si="3"/>
        <v>0</v>
      </c>
      <c r="AI18" s="191">
        <f t="shared" si="3"/>
        <v>3</v>
      </c>
      <c r="AJ18" s="165">
        <f t="shared" si="3"/>
        <v>10</v>
      </c>
      <c r="AK18" s="164">
        <f t="shared" si="3"/>
        <v>5</v>
      </c>
      <c r="AL18" s="164">
        <f t="shared" si="3"/>
        <v>5</v>
      </c>
      <c r="AM18" s="164">
        <f t="shared" si="3"/>
        <v>0</v>
      </c>
      <c r="AN18" s="190">
        <f t="shared" si="3"/>
        <v>6</v>
      </c>
      <c r="AO18" s="61"/>
    </row>
    <row r="19" spans="1:41" s="5" customFormat="1" ht="12.75" customHeight="1" thickBot="1">
      <c r="A19" s="192">
        <v>10</v>
      </c>
      <c r="B19" s="127" t="s">
        <v>191</v>
      </c>
      <c r="C19" s="61" t="s">
        <v>29</v>
      </c>
      <c r="D19" s="62">
        <f aca="true" t="shared" si="4" ref="D19:D27">SUM(F19:AN19)-E19</f>
        <v>10</v>
      </c>
      <c r="E19" s="63">
        <f aca="true" t="shared" si="5" ref="E19:E27">J19+O19+T19+Y19+AD19+AI19+AN19</f>
        <v>3</v>
      </c>
      <c r="F19" s="193"/>
      <c r="G19" s="180"/>
      <c r="H19" s="180"/>
      <c r="I19" s="180"/>
      <c r="J19" s="194"/>
      <c r="K19" s="179"/>
      <c r="L19" s="180"/>
      <c r="M19" s="180"/>
      <c r="N19" s="180"/>
      <c r="O19" s="181"/>
      <c r="P19" s="179"/>
      <c r="Q19" s="180"/>
      <c r="R19" s="180"/>
      <c r="S19" s="180"/>
      <c r="T19" s="181"/>
      <c r="U19" s="179"/>
      <c r="V19" s="180"/>
      <c r="W19" s="180"/>
      <c r="X19" s="180"/>
      <c r="Y19" s="181"/>
      <c r="Z19" s="193"/>
      <c r="AA19" s="180"/>
      <c r="AB19" s="180"/>
      <c r="AC19" s="180"/>
      <c r="AD19" s="194"/>
      <c r="AE19" s="193"/>
      <c r="AF19" s="180"/>
      <c r="AG19" s="180"/>
      <c r="AH19" s="180"/>
      <c r="AI19" s="194"/>
      <c r="AJ19" s="193">
        <v>5</v>
      </c>
      <c r="AK19" s="180">
        <v>0</v>
      </c>
      <c r="AL19" s="180">
        <v>5</v>
      </c>
      <c r="AM19" s="180" t="s">
        <v>37</v>
      </c>
      <c r="AN19" s="194">
        <v>3</v>
      </c>
      <c r="AO19" s="61"/>
    </row>
    <row r="20" spans="1:41" s="5" customFormat="1" ht="12.75" customHeight="1" thickBot="1">
      <c r="A20" s="192">
        <v>11</v>
      </c>
      <c r="B20" s="127" t="s">
        <v>192</v>
      </c>
      <c r="C20" s="83" t="s">
        <v>146</v>
      </c>
      <c r="D20" s="62">
        <f t="shared" si="4"/>
        <v>10</v>
      </c>
      <c r="E20" s="63">
        <f t="shared" si="5"/>
        <v>3</v>
      </c>
      <c r="F20" s="193"/>
      <c r="G20" s="180"/>
      <c r="H20" s="180"/>
      <c r="I20" s="180"/>
      <c r="J20" s="194"/>
      <c r="K20" s="179"/>
      <c r="L20" s="180"/>
      <c r="M20" s="180"/>
      <c r="N20" s="180"/>
      <c r="O20" s="181"/>
      <c r="P20" s="193"/>
      <c r="Q20" s="180"/>
      <c r="R20" s="180"/>
      <c r="S20" s="180"/>
      <c r="T20" s="181"/>
      <c r="U20" s="195"/>
      <c r="V20" s="180"/>
      <c r="W20" s="180"/>
      <c r="X20" s="180"/>
      <c r="Y20" s="181"/>
      <c r="Z20" s="195"/>
      <c r="AA20" s="180"/>
      <c r="AB20" s="180"/>
      <c r="AC20" s="180"/>
      <c r="AD20" s="194"/>
      <c r="AE20" s="179"/>
      <c r="AF20" s="180"/>
      <c r="AG20" s="180"/>
      <c r="AH20" s="180"/>
      <c r="AI20" s="181"/>
      <c r="AJ20" s="179">
        <v>5</v>
      </c>
      <c r="AK20" s="180">
        <v>5</v>
      </c>
      <c r="AL20" s="180">
        <v>0</v>
      </c>
      <c r="AM20" s="180" t="s">
        <v>37</v>
      </c>
      <c r="AN20" s="181">
        <v>3</v>
      </c>
      <c r="AO20" s="61"/>
    </row>
    <row r="21" spans="1:41" s="5" customFormat="1" ht="12.75" customHeight="1" thickBot="1">
      <c r="A21" s="192">
        <v>12</v>
      </c>
      <c r="B21" s="127" t="s">
        <v>193</v>
      </c>
      <c r="C21" s="61" t="s">
        <v>147</v>
      </c>
      <c r="D21" s="62">
        <f t="shared" si="4"/>
        <v>5</v>
      </c>
      <c r="E21" s="63">
        <f t="shared" si="5"/>
        <v>3</v>
      </c>
      <c r="F21" s="193"/>
      <c r="G21" s="180"/>
      <c r="H21" s="180"/>
      <c r="I21" s="180"/>
      <c r="J21" s="194"/>
      <c r="K21" s="179"/>
      <c r="L21" s="180"/>
      <c r="M21" s="180"/>
      <c r="N21" s="180"/>
      <c r="O21" s="181"/>
      <c r="P21" s="193"/>
      <c r="Q21" s="180"/>
      <c r="R21" s="180"/>
      <c r="S21" s="180"/>
      <c r="T21" s="181"/>
      <c r="U21" s="195"/>
      <c r="V21" s="180"/>
      <c r="W21" s="180"/>
      <c r="X21" s="180"/>
      <c r="Y21" s="181"/>
      <c r="Z21" s="195"/>
      <c r="AA21" s="180"/>
      <c r="AB21" s="180"/>
      <c r="AC21" s="180"/>
      <c r="AD21" s="194"/>
      <c r="AE21" s="179">
        <v>5</v>
      </c>
      <c r="AF21" s="180">
        <v>0</v>
      </c>
      <c r="AG21" s="180">
        <v>0</v>
      </c>
      <c r="AH21" s="180" t="s">
        <v>37</v>
      </c>
      <c r="AI21" s="181">
        <v>3</v>
      </c>
      <c r="AJ21" s="193"/>
      <c r="AK21" s="180"/>
      <c r="AL21" s="180"/>
      <c r="AM21" s="180"/>
      <c r="AN21" s="194"/>
      <c r="AO21" s="61"/>
    </row>
    <row r="22" spans="1:41" s="7" customFormat="1" ht="12.75" customHeight="1" thickBot="1">
      <c r="A22" s="192">
        <v>13</v>
      </c>
      <c r="B22" s="127" t="s">
        <v>194</v>
      </c>
      <c r="C22" s="61" t="s">
        <v>120</v>
      </c>
      <c r="D22" s="62">
        <f t="shared" si="4"/>
        <v>15</v>
      </c>
      <c r="E22" s="63">
        <f t="shared" si="5"/>
        <v>3</v>
      </c>
      <c r="F22" s="193">
        <v>5</v>
      </c>
      <c r="G22" s="180">
        <v>10</v>
      </c>
      <c r="H22" s="180">
        <v>0</v>
      </c>
      <c r="I22" s="180" t="s">
        <v>37</v>
      </c>
      <c r="J22" s="194">
        <v>3</v>
      </c>
      <c r="K22" s="179"/>
      <c r="L22" s="180"/>
      <c r="M22" s="180"/>
      <c r="N22" s="180"/>
      <c r="O22" s="181"/>
      <c r="P22" s="193"/>
      <c r="Q22" s="180"/>
      <c r="R22" s="180"/>
      <c r="S22" s="180"/>
      <c r="T22" s="194"/>
      <c r="U22" s="179"/>
      <c r="V22" s="180"/>
      <c r="W22" s="180"/>
      <c r="X22" s="180"/>
      <c r="Y22" s="181"/>
      <c r="Z22" s="193"/>
      <c r="AA22" s="180"/>
      <c r="AB22" s="180"/>
      <c r="AC22" s="180"/>
      <c r="AD22" s="194"/>
      <c r="AE22" s="179"/>
      <c r="AF22" s="180"/>
      <c r="AG22" s="180"/>
      <c r="AH22" s="180"/>
      <c r="AI22" s="181"/>
      <c r="AJ22" s="193"/>
      <c r="AK22" s="180"/>
      <c r="AL22" s="180"/>
      <c r="AM22" s="180"/>
      <c r="AN22" s="194"/>
      <c r="AO22" s="61"/>
    </row>
    <row r="23" spans="1:41" s="7" customFormat="1" ht="12.75" customHeight="1" thickBot="1">
      <c r="A23" s="192">
        <v>14</v>
      </c>
      <c r="B23" s="127" t="s">
        <v>195</v>
      </c>
      <c r="C23" s="61" t="s">
        <v>156</v>
      </c>
      <c r="D23" s="62">
        <f t="shared" si="4"/>
        <v>5</v>
      </c>
      <c r="E23" s="63">
        <f t="shared" si="5"/>
        <v>3</v>
      </c>
      <c r="F23" s="193"/>
      <c r="G23" s="180"/>
      <c r="H23" s="180"/>
      <c r="I23" s="180"/>
      <c r="J23" s="194"/>
      <c r="K23" s="179">
        <v>5</v>
      </c>
      <c r="L23" s="180">
        <v>0</v>
      </c>
      <c r="M23" s="180">
        <v>0</v>
      </c>
      <c r="N23" s="180" t="s">
        <v>37</v>
      </c>
      <c r="O23" s="181">
        <v>3</v>
      </c>
      <c r="P23" s="193"/>
      <c r="Q23" s="180"/>
      <c r="R23" s="180"/>
      <c r="S23" s="180"/>
      <c r="T23" s="194"/>
      <c r="U23" s="179"/>
      <c r="V23" s="180"/>
      <c r="W23" s="180"/>
      <c r="X23" s="180"/>
      <c r="Y23" s="181"/>
      <c r="Z23" s="193"/>
      <c r="AA23" s="180"/>
      <c r="AB23" s="180"/>
      <c r="AC23" s="180"/>
      <c r="AD23" s="194"/>
      <c r="AE23" s="179"/>
      <c r="AF23" s="180"/>
      <c r="AG23" s="180"/>
      <c r="AH23" s="180"/>
      <c r="AI23" s="181"/>
      <c r="AJ23" s="193"/>
      <c r="AK23" s="180"/>
      <c r="AL23" s="180"/>
      <c r="AM23" s="180"/>
      <c r="AN23" s="194"/>
      <c r="AO23" s="61"/>
    </row>
    <row r="24" spans="1:41" s="7" customFormat="1" ht="12.75" customHeight="1" thickBot="1">
      <c r="A24" s="192">
        <v>15</v>
      </c>
      <c r="B24" s="127" t="s">
        <v>196</v>
      </c>
      <c r="C24" s="61" t="s">
        <v>157</v>
      </c>
      <c r="D24" s="62">
        <f t="shared" si="4"/>
        <v>5</v>
      </c>
      <c r="E24" s="63">
        <f t="shared" si="5"/>
        <v>3</v>
      </c>
      <c r="F24" s="193"/>
      <c r="G24" s="180"/>
      <c r="H24" s="180"/>
      <c r="I24" s="180"/>
      <c r="J24" s="194"/>
      <c r="K24" s="179"/>
      <c r="L24" s="180"/>
      <c r="M24" s="180"/>
      <c r="N24" s="180"/>
      <c r="O24" s="181"/>
      <c r="P24" s="193">
        <v>0</v>
      </c>
      <c r="Q24" s="180">
        <v>5</v>
      </c>
      <c r="R24" s="180">
        <v>0</v>
      </c>
      <c r="S24" s="180" t="s">
        <v>37</v>
      </c>
      <c r="T24" s="194">
        <v>3</v>
      </c>
      <c r="U24" s="179"/>
      <c r="V24" s="180"/>
      <c r="W24" s="180"/>
      <c r="X24" s="180"/>
      <c r="Y24" s="181"/>
      <c r="Z24" s="193"/>
      <c r="AA24" s="180"/>
      <c r="AB24" s="180"/>
      <c r="AC24" s="180"/>
      <c r="AD24" s="194"/>
      <c r="AE24" s="179"/>
      <c r="AF24" s="180"/>
      <c r="AG24" s="180"/>
      <c r="AH24" s="180"/>
      <c r="AI24" s="181"/>
      <c r="AJ24" s="193"/>
      <c r="AK24" s="180"/>
      <c r="AL24" s="180"/>
      <c r="AM24" s="180"/>
      <c r="AN24" s="194"/>
      <c r="AO24" s="61"/>
    </row>
    <row r="25" spans="1:41" s="7" customFormat="1" ht="12.75" customHeight="1" thickBot="1">
      <c r="A25" s="192">
        <v>16</v>
      </c>
      <c r="B25" s="127" t="s">
        <v>197</v>
      </c>
      <c r="C25" s="61" t="s">
        <v>158</v>
      </c>
      <c r="D25" s="62">
        <f t="shared" si="4"/>
        <v>10</v>
      </c>
      <c r="E25" s="63">
        <f t="shared" si="5"/>
        <v>3</v>
      </c>
      <c r="F25" s="193"/>
      <c r="G25" s="180"/>
      <c r="H25" s="180"/>
      <c r="I25" s="180"/>
      <c r="J25" s="194"/>
      <c r="K25" s="179"/>
      <c r="L25" s="180"/>
      <c r="M25" s="180"/>
      <c r="N25" s="180"/>
      <c r="O25" s="181"/>
      <c r="P25" s="193"/>
      <c r="Q25" s="180"/>
      <c r="R25" s="180"/>
      <c r="S25" s="180"/>
      <c r="T25" s="194"/>
      <c r="U25" s="179">
        <v>5</v>
      </c>
      <c r="V25" s="180">
        <v>0</v>
      </c>
      <c r="W25" s="180">
        <v>5</v>
      </c>
      <c r="X25" s="180" t="s">
        <v>37</v>
      </c>
      <c r="Y25" s="181">
        <v>3</v>
      </c>
      <c r="Z25" s="193"/>
      <c r="AA25" s="180"/>
      <c r="AB25" s="180"/>
      <c r="AC25" s="180"/>
      <c r="AD25" s="194"/>
      <c r="AE25" s="179"/>
      <c r="AF25" s="180"/>
      <c r="AG25" s="180"/>
      <c r="AH25" s="180"/>
      <c r="AI25" s="181"/>
      <c r="AJ25" s="193"/>
      <c r="AK25" s="180"/>
      <c r="AL25" s="180"/>
      <c r="AM25" s="180"/>
      <c r="AN25" s="194"/>
      <c r="AO25" s="61"/>
    </row>
    <row r="26" spans="1:41" s="7" customFormat="1" ht="12.75" customHeight="1" thickBot="1">
      <c r="A26" s="192">
        <v>17</v>
      </c>
      <c r="B26" s="127" t="s">
        <v>198</v>
      </c>
      <c r="C26" s="61" t="s">
        <v>151</v>
      </c>
      <c r="D26" s="62">
        <f t="shared" si="4"/>
        <v>15</v>
      </c>
      <c r="E26" s="63">
        <f t="shared" si="5"/>
        <v>3</v>
      </c>
      <c r="F26" s="193"/>
      <c r="G26" s="180"/>
      <c r="H26" s="180"/>
      <c r="I26" s="180"/>
      <c r="J26" s="194"/>
      <c r="K26" s="179">
        <v>5</v>
      </c>
      <c r="L26" s="180">
        <v>10</v>
      </c>
      <c r="M26" s="180">
        <v>0</v>
      </c>
      <c r="N26" s="180" t="s">
        <v>37</v>
      </c>
      <c r="O26" s="181">
        <v>3</v>
      </c>
      <c r="P26" s="193"/>
      <c r="Q26" s="180"/>
      <c r="R26" s="180"/>
      <c r="S26" s="180"/>
      <c r="T26" s="194"/>
      <c r="U26" s="179"/>
      <c r="V26" s="180"/>
      <c r="W26" s="180"/>
      <c r="X26" s="180"/>
      <c r="Y26" s="181"/>
      <c r="Z26" s="193"/>
      <c r="AA26" s="180"/>
      <c r="AB26" s="180"/>
      <c r="AC26" s="180"/>
      <c r="AD26" s="194"/>
      <c r="AE26" s="179"/>
      <c r="AF26" s="180"/>
      <c r="AG26" s="180"/>
      <c r="AH26" s="180"/>
      <c r="AI26" s="181"/>
      <c r="AJ26" s="193"/>
      <c r="AK26" s="180"/>
      <c r="AL26" s="180"/>
      <c r="AM26" s="180"/>
      <c r="AN26" s="194"/>
      <c r="AO26" s="61"/>
    </row>
    <row r="27" spans="1:41" s="5" customFormat="1" ht="12.75" customHeight="1" thickBot="1">
      <c r="A27" s="192">
        <v>18</v>
      </c>
      <c r="B27" s="127" t="s">
        <v>199</v>
      </c>
      <c r="C27" s="61" t="s">
        <v>121</v>
      </c>
      <c r="D27" s="62">
        <f t="shared" si="4"/>
        <v>10</v>
      </c>
      <c r="E27" s="63">
        <f t="shared" si="5"/>
        <v>3</v>
      </c>
      <c r="F27" s="193"/>
      <c r="G27" s="180"/>
      <c r="H27" s="180"/>
      <c r="I27" s="180"/>
      <c r="J27" s="194"/>
      <c r="K27" s="179"/>
      <c r="L27" s="180"/>
      <c r="M27" s="180"/>
      <c r="N27" s="180"/>
      <c r="O27" s="181"/>
      <c r="P27" s="193">
        <v>0</v>
      </c>
      <c r="Q27" s="180">
        <v>10</v>
      </c>
      <c r="R27" s="180">
        <v>0</v>
      </c>
      <c r="S27" s="180" t="s">
        <v>37</v>
      </c>
      <c r="T27" s="194">
        <v>3</v>
      </c>
      <c r="U27" s="179"/>
      <c r="V27" s="180"/>
      <c r="W27" s="180"/>
      <c r="X27" s="180"/>
      <c r="Y27" s="181"/>
      <c r="Z27" s="193"/>
      <c r="AA27" s="180"/>
      <c r="AB27" s="180"/>
      <c r="AC27" s="180"/>
      <c r="AD27" s="194"/>
      <c r="AE27" s="196"/>
      <c r="AF27" s="197"/>
      <c r="AG27" s="197"/>
      <c r="AH27" s="197"/>
      <c r="AI27" s="198"/>
      <c r="AJ27" s="193"/>
      <c r="AK27" s="180"/>
      <c r="AL27" s="180"/>
      <c r="AM27" s="180"/>
      <c r="AN27" s="194"/>
      <c r="AO27" s="61"/>
    </row>
    <row r="28" spans="1:41" s="5" customFormat="1" ht="12.75" customHeight="1" thickBot="1">
      <c r="A28" s="161" t="s">
        <v>70</v>
      </c>
      <c r="B28" s="151"/>
      <c r="C28" s="199"/>
      <c r="D28" s="187">
        <f aca="true" t="shared" si="6" ref="D28:AN28">SUM(D29:D47)</f>
        <v>320</v>
      </c>
      <c r="E28" s="187">
        <f t="shared" si="6"/>
        <v>72</v>
      </c>
      <c r="F28" s="189">
        <f t="shared" si="6"/>
        <v>10</v>
      </c>
      <c r="G28" s="164">
        <f t="shared" si="6"/>
        <v>10</v>
      </c>
      <c r="H28" s="164">
        <f t="shared" si="6"/>
        <v>10</v>
      </c>
      <c r="I28" s="164">
        <f t="shared" si="6"/>
        <v>0</v>
      </c>
      <c r="J28" s="190">
        <f t="shared" si="6"/>
        <v>8</v>
      </c>
      <c r="K28" s="165">
        <f t="shared" si="6"/>
        <v>20</v>
      </c>
      <c r="L28" s="164">
        <f t="shared" si="6"/>
        <v>5</v>
      </c>
      <c r="M28" s="164">
        <f t="shared" si="6"/>
        <v>30</v>
      </c>
      <c r="N28" s="164">
        <f t="shared" si="6"/>
        <v>0</v>
      </c>
      <c r="O28" s="191">
        <f t="shared" si="6"/>
        <v>14</v>
      </c>
      <c r="P28" s="189">
        <f t="shared" si="6"/>
        <v>40</v>
      </c>
      <c r="Q28" s="164">
        <f t="shared" si="6"/>
        <v>25</v>
      </c>
      <c r="R28" s="164">
        <f t="shared" si="6"/>
        <v>30</v>
      </c>
      <c r="S28" s="164">
        <f t="shared" si="6"/>
        <v>0</v>
      </c>
      <c r="T28" s="190">
        <f t="shared" si="6"/>
        <v>20</v>
      </c>
      <c r="U28" s="165">
        <f t="shared" si="6"/>
        <v>50</v>
      </c>
      <c r="V28" s="164">
        <f t="shared" si="6"/>
        <v>10</v>
      </c>
      <c r="W28" s="164">
        <f t="shared" si="6"/>
        <v>45</v>
      </c>
      <c r="X28" s="164">
        <f t="shared" si="6"/>
        <v>0</v>
      </c>
      <c r="Y28" s="191">
        <f t="shared" si="6"/>
        <v>23</v>
      </c>
      <c r="Z28" s="189">
        <f t="shared" si="6"/>
        <v>10</v>
      </c>
      <c r="AA28" s="164">
        <f t="shared" si="6"/>
        <v>0</v>
      </c>
      <c r="AB28" s="164">
        <f t="shared" si="6"/>
        <v>10</v>
      </c>
      <c r="AC28" s="164">
        <f t="shared" si="6"/>
        <v>0</v>
      </c>
      <c r="AD28" s="190">
        <f t="shared" si="6"/>
        <v>4</v>
      </c>
      <c r="AE28" s="165">
        <f t="shared" si="6"/>
        <v>10</v>
      </c>
      <c r="AF28" s="164">
        <f t="shared" si="6"/>
        <v>5</v>
      </c>
      <c r="AG28" s="164">
        <f t="shared" si="6"/>
        <v>0</v>
      </c>
      <c r="AH28" s="164">
        <f t="shared" si="6"/>
        <v>0</v>
      </c>
      <c r="AI28" s="191">
        <f t="shared" si="6"/>
        <v>3</v>
      </c>
      <c r="AJ28" s="165">
        <f t="shared" si="6"/>
        <v>0</v>
      </c>
      <c r="AK28" s="164">
        <f t="shared" si="6"/>
        <v>0</v>
      </c>
      <c r="AL28" s="164">
        <f t="shared" si="6"/>
        <v>0</v>
      </c>
      <c r="AM28" s="164">
        <f t="shared" si="6"/>
        <v>0</v>
      </c>
      <c r="AN28" s="190">
        <f t="shared" si="6"/>
        <v>0</v>
      </c>
      <c r="AO28" s="61"/>
    </row>
    <row r="29" spans="1:41" s="5" customFormat="1" ht="12.75" customHeight="1" thickBot="1">
      <c r="A29" s="192">
        <v>19</v>
      </c>
      <c r="B29" s="127" t="s">
        <v>201</v>
      </c>
      <c r="C29" s="61" t="s">
        <v>117</v>
      </c>
      <c r="D29" s="62">
        <f aca="true" t="shared" si="7" ref="D29:D46">SUM(F29:AN29)-E29</f>
        <v>20</v>
      </c>
      <c r="E29" s="63">
        <f aca="true" t="shared" si="8" ref="E29:E46">J29+O29+T29+Y29+AD29+AI29+AN29</f>
        <v>4</v>
      </c>
      <c r="F29" s="193">
        <v>10</v>
      </c>
      <c r="G29" s="180">
        <v>10</v>
      </c>
      <c r="H29" s="180">
        <v>0</v>
      </c>
      <c r="I29" s="180" t="s">
        <v>28</v>
      </c>
      <c r="J29" s="194">
        <v>4</v>
      </c>
      <c r="K29" s="200"/>
      <c r="L29" s="180"/>
      <c r="M29" s="180"/>
      <c r="N29" s="180"/>
      <c r="O29" s="194"/>
      <c r="P29" s="200"/>
      <c r="Q29" s="180"/>
      <c r="R29" s="180"/>
      <c r="S29" s="180"/>
      <c r="T29" s="181"/>
      <c r="U29" s="193"/>
      <c r="V29" s="180"/>
      <c r="W29" s="180"/>
      <c r="X29" s="180"/>
      <c r="Y29" s="194"/>
      <c r="Z29" s="179"/>
      <c r="AA29" s="180"/>
      <c r="AB29" s="180"/>
      <c r="AC29" s="180"/>
      <c r="AD29" s="181"/>
      <c r="AE29" s="179"/>
      <c r="AF29" s="180"/>
      <c r="AG29" s="180"/>
      <c r="AH29" s="180"/>
      <c r="AI29" s="181"/>
      <c r="AJ29" s="179"/>
      <c r="AK29" s="180"/>
      <c r="AL29" s="180"/>
      <c r="AM29" s="180"/>
      <c r="AN29" s="194"/>
      <c r="AO29" s="61"/>
    </row>
    <row r="30" spans="1:41" s="5" customFormat="1" ht="12.75" customHeight="1" thickBot="1">
      <c r="A30" s="192">
        <v>20</v>
      </c>
      <c r="B30" s="287" t="s">
        <v>278</v>
      </c>
      <c r="C30" s="61" t="s">
        <v>268</v>
      </c>
      <c r="D30" s="62">
        <f t="shared" si="7"/>
        <v>10</v>
      </c>
      <c r="E30" s="63">
        <f t="shared" si="8"/>
        <v>4</v>
      </c>
      <c r="F30" s="193">
        <v>0</v>
      </c>
      <c r="G30" s="180">
        <v>0</v>
      </c>
      <c r="H30" s="180">
        <v>10</v>
      </c>
      <c r="I30" s="180" t="s">
        <v>37</v>
      </c>
      <c r="J30" s="194">
        <v>4</v>
      </c>
      <c r="K30" s="200"/>
      <c r="L30" s="180"/>
      <c r="M30" s="180"/>
      <c r="N30" s="180"/>
      <c r="O30" s="194"/>
      <c r="P30" s="200"/>
      <c r="Q30" s="180"/>
      <c r="R30" s="180"/>
      <c r="S30" s="180"/>
      <c r="T30" s="181"/>
      <c r="U30" s="193"/>
      <c r="V30" s="180"/>
      <c r="W30" s="180"/>
      <c r="X30" s="180"/>
      <c r="Y30" s="194"/>
      <c r="Z30" s="179"/>
      <c r="AA30" s="180"/>
      <c r="AB30" s="180"/>
      <c r="AC30" s="180"/>
      <c r="AD30" s="181"/>
      <c r="AE30" s="179"/>
      <c r="AF30" s="180"/>
      <c r="AG30" s="180"/>
      <c r="AH30" s="180"/>
      <c r="AI30" s="181"/>
      <c r="AJ30" s="179"/>
      <c r="AK30" s="180"/>
      <c r="AL30" s="180"/>
      <c r="AM30" s="180"/>
      <c r="AN30" s="194"/>
      <c r="AO30" s="61"/>
    </row>
    <row r="31" spans="1:41" s="5" customFormat="1" ht="12.75" customHeight="1" thickBot="1">
      <c r="A31" s="192">
        <v>21</v>
      </c>
      <c r="B31" s="287" t="s">
        <v>279</v>
      </c>
      <c r="C31" s="61" t="s">
        <v>269</v>
      </c>
      <c r="D31" s="62">
        <f t="shared" si="7"/>
        <v>10</v>
      </c>
      <c r="E31" s="63">
        <f t="shared" si="8"/>
        <v>3</v>
      </c>
      <c r="F31" s="193"/>
      <c r="G31" s="180"/>
      <c r="H31" s="180"/>
      <c r="I31" s="180"/>
      <c r="J31" s="194"/>
      <c r="K31" s="200">
        <v>0</v>
      </c>
      <c r="L31" s="180">
        <v>0</v>
      </c>
      <c r="M31" s="180">
        <v>10</v>
      </c>
      <c r="N31" s="180" t="s">
        <v>37</v>
      </c>
      <c r="O31" s="194">
        <v>3</v>
      </c>
      <c r="P31" s="200"/>
      <c r="Q31" s="180"/>
      <c r="R31" s="180"/>
      <c r="S31" s="180"/>
      <c r="T31" s="181"/>
      <c r="U31" s="193"/>
      <c r="V31" s="180"/>
      <c r="W31" s="180"/>
      <c r="X31" s="180"/>
      <c r="Y31" s="194"/>
      <c r="Z31" s="179"/>
      <c r="AA31" s="180"/>
      <c r="AB31" s="180"/>
      <c r="AC31" s="180"/>
      <c r="AD31" s="181"/>
      <c r="AE31" s="179"/>
      <c r="AF31" s="180"/>
      <c r="AG31" s="180"/>
      <c r="AH31" s="180"/>
      <c r="AI31" s="181"/>
      <c r="AJ31" s="179"/>
      <c r="AK31" s="180"/>
      <c r="AL31" s="180"/>
      <c r="AM31" s="180"/>
      <c r="AN31" s="194"/>
      <c r="AO31" s="61" t="s">
        <v>268</v>
      </c>
    </row>
    <row r="32" spans="1:41" s="5" customFormat="1" ht="14.25" customHeight="1" thickBot="1">
      <c r="A32" s="192">
        <v>22</v>
      </c>
      <c r="B32" s="127" t="s">
        <v>202</v>
      </c>
      <c r="C32" s="61" t="s">
        <v>118</v>
      </c>
      <c r="D32" s="62">
        <f t="shared" si="7"/>
        <v>30</v>
      </c>
      <c r="E32" s="63">
        <f t="shared" si="8"/>
        <v>6</v>
      </c>
      <c r="F32" s="193"/>
      <c r="G32" s="180"/>
      <c r="H32" s="180"/>
      <c r="I32" s="180"/>
      <c r="J32" s="194"/>
      <c r="K32" s="179"/>
      <c r="L32" s="180"/>
      <c r="M32" s="180"/>
      <c r="N32" s="180"/>
      <c r="O32" s="194"/>
      <c r="P32" s="179">
        <v>15</v>
      </c>
      <c r="Q32" s="180">
        <v>15</v>
      </c>
      <c r="R32" s="180">
        <v>0</v>
      </c>
      <c r="S32" s="180" t="s">
        <v>37</v>
      </c>
      <c r="T32" s="181">
        <v>6</v>
      </c>
      <c r="U32" s="193"/>
      <c r="V32" s="180"/>
      <c r="W32" s="180"/>
      <c r="X32" s="180"/>
      <c r="Y32" s="194"/>
      <c r="Z32" s="179"/>
      <c r="AA32" s="180"/>
      <c r="AB32" s="180"/>
      <c r="AC32" s="180"/>
      <c r="AD32" s="181"/>
      <c r="AE32" s="179"/>
      <c r="AF32" s="180"/>
      <c r="AG32" s="180"/>
      <c r="AH32" s="180"/>
      <c r="AI32" s="181"/>
      <c r="AJ32" s="179"/>
      <c r="AK32" s="180"/>
      <c r="AL32" s="180"/>
      <c r="AM32" s="180"/>
      <c r="AN32" s="194"/>
      <c r="AO32" s="61" t="s">
        <v>162</v>
      </c>
    </row>
    <row r="33" spans="1:41" s="5" customFormat="1" ht="12.75" customHeight="1" thickBot="1">
      <c r="A33" s="192">
        <v>23</v>
      </c>
      <c r="B33" s="127" t="s">
        <v>203</v>
      </c>
      <c r="C33" s="61" t="s">
        <v>119</v>
      </c>
      <c r="D33" s="62">
        <f t="shared" si="7"/>
        <v>20</v>
      </c>
      <c r="E33" s="63">
        <f t="shared" si="8"/>
        <v>4</v>
      </c>
      <c r="F33" s="193"/>
      <c r="G33" s="180"/>
      <c r="H33" s="180"/>
      <c r="I33" s="180"/>
      <c r="J33" s="194"/>
      <c r="K33" s="179"/>
      <c r="L33" s="180"/>
      <c r="M33" s="180"/>
      <c r="N33" s="180"/>
      <c r="O33" s="194"/>
      <c r="P33" s="179"/>
      <c r="Q33" s="180"/>
      <c r="R33" s="180"/>
      <c r="S33" s="180"/>
      <c r="T33" s="181"/>
      <c r="U33" s="195">
        <v>10</v>
      </c>
      <c r="V33" s="180">
        <v>10</v>
      </c>
      <c r="W33" s="180">
        <v>0</v>
      </c>
      <c r="X33" s="180" t="s">
        <v>28</v>
      </c>
      <c r="Y33" s="194">
        <v>4</v>
      </c>
      <c r="Z33" s="200"/>
      <c r="AA33" s="180"/>
      <c r="AB33" s="180"/>
      <c r="AC33" s="180"/>
      <c r="AD33" s="181"/>
      <c r="AE33" s="179"/>
      <c r="AF33" s="180"/>
      <c r="AG33" s="180"/>
      <c r="AH33" s="180"/>
      <c r="AI33" s="181"/>
      <c r="AJ33" s="179"/>
      <c r="AK33" s="180"/>
      <c r="AL33" s="180"/>
      <c r="AM33" s="180"/>
      <c r="AN33" s="194"/>
      <c r="AO33" s="61" t="s">
        <v>118</v>
      </c>
    </row>
    <row r="34" spans="1:41" s="5" customFormat="1" ht="12.75" customHeight="1" thickBot="1">
      <c r="A34" s="192">
        <v>24</v>
      </c>
      <c r="B34" s="127" t="s">
        <v>204</v>
      </c>
      <c r="C34" s="61" t="s">
        <v>123</v>
      </c>
      <c r="D34" s="62">
        <f t="shared" si="7"/>
        <v>20</v>
      </c>
      <c r="E34" s="63">
        <f t="shared" si="8"/>
        <v>4</v>
      </c>
      <c r="F34" s="174"/>
      <c r="G34" s="175"/>
      <c r="H34" s="175"/>
      <c r="I34" s="175"/>
      <c r="J34" s="176"/>
      <c r="K34" s="177"/>
      <c r="L34" s="175"/>
      <c r="M34" s="175"/>
      <c r="N34" s="175"/>
      <c r="O34" s="176"/>
      <c r="P34" s="177"/>
      <c r="Q34" s="175"/>
      <c r="R34" s="175"/>
      <c r="S34" s="175"/>
      <c r="T34" s="178"/>
      <c r="U34" s="174">
        <v>10</v>
      </c>
      <c r="V34" s="175">
        <v>0</v>
      </c>
      <c r="W34" s="175">
        <v>10</v>
      </c>
      <c r="X34" s="175" t="s">
        <v>28</v>
      </c>
      <c r="Y34" s="176">
        <v>4</v>
      </c>
      <c r="Z34" s="177"/>
      <c r="AA34" s="175"/>
      <c r="AB34" s="175"/>
      <c r="AC34" s="175"/>
      <c r="AD34" s="178"/>
      <c r="AE34" s="177"/>
      <c r="AF34" s="175"/>
      <c r="AG34" s="175"/>
      <c r="AH34" s="175"/>
      <c r="AI34" s="178"/>
      <c r="AJ34" s="177"/>
      <c r="AK34" s="175"/>
      <c r="AL34" s="175"/>
      <c r="AM34" s="175"/>
      <c r="AN34" s="176"/>
      <c r="AO34" s="61" t="s">
        <v>65</v>
      </c>
    </row>
    <row r="35" spans="1:41" s="5" customFormat="1" ht="14.25" thickBot="1">
      <c r="A35" s="192">
        <v>25</v>
      </c>
      <c r="B35" s="127" t="s">
        <v>205</v>
      </c>
      <c r="C35" s="61" t="s">
        <v>30</v>
      </c>
      <c r="D35" s="62">
        <f t="shared" si="7"/>
        <v>15</v>
      </c>
      <c r="E35" s="63">
        <f t="shared" si="8"/>
        <v>3</v>
      </c>
      <c r="F35" s="193"/>
      <c r="G35" s="180"/>
      <c r="H35" s="180"/>
      <c r="I35" s="180"/>
      <c r="J35" s="194"/>
      <c r="K35" s="179"/>
      <c r="L35" s="180"/>
      <c r="M35" s="180"/>
      <c r="N35" s="180"/>
      <c r="O35" s="194"/>
      <c r="P35" s="179"/>
      <c r="Q35" s="180"/>
      <c r="R35" s="180"/>
      <c r="S35" s="180"/>
      <c r="T35" s="181"/>
      <c r="U35" s="193">
        <v>5</v>
      </c>
      <c r="V35" s="180">
        <v>0</v>
      </c>
      <c r="W35" s="180">
        <v>10</v>
      </c>
      <c r="X35" s="180" t="s">
        <v>37</v>
      </c>
      <c r="Y35" s="194">
        <v>3</v>
      </c>
      <c r="Z35" s="179"/>
      <c r="AA35" s="180"/>
      <c r="AB35" s="180"/>
      <c r="AC35" s="180"/>
      <c r="AD35" s="181"/>
      <c r="AE35" s="179"/>
      <c r="AF35" s="180"/>
      <c r="AG35" s="180"/>
      <c r="AH35" s="180"/>
      <c r="AI35" s="181"/>
      <c r="AJ35" s="179"/>
      <c r="AK35" s="180"/>
      <c r="AL35" s="180"/>
      <c r="AM35" s="180"/>
      <c r="AN35" s="194"/>
      <c r="AO35" s="61" t="s">
        <v>65</v>
      </c>
    </row>
    <row r="36" spans="1:41" s="5" customFormat="1" ht="12.75" customHeight="1" thickBot="1">
      <c r="A36" s="192">
        <v>26</v>
      </c>
      <c r="B36" s="127" t="s">
        <v>206</v>
      </c>
      <c r="C36" s="61" t="s">
        <v>176</v>
      </c>
      <c r="D36" s="62">
        <f t="shared" si="7"/>
        <v>15</v>
      </c>
      <c r="E36" s="63">
        <f t="shared" si="8"/>
        <v>3</v>
      </c>
      <c r="F36" s="193"/>
      <c r="G36" s="180"/>
      <c r="H36" s="180"/>
      <c r="I36" s="180"/>
      <c r="J36" s="194"/>
      <c r="K36" s="179"/>
      <c r="L36" s="180"/>
      <c r="M36" s="180"/>
      <c r="N36" s="180"/>
      <c r="O36" s="194"/>
      <c r="P36" s="179">
        <v>5</v>
      </c>
      <c r="Q36" s="180">
        <v>0</v>
      </c>
      <c r="R36" s="180">
        <v>10</v>
      </c>
      <c r="S36" s="180" t="s">
        <v>28</v>
      </c>
      <c r="T36" s="181">
        <v>3</v>
      </c>
      <c r="U36" s="193"/>
      <c r="V36" s="180"/>
      <c r="W36" s="180"/>
      <c r="X36" s="180"/>
      <c r="Y36" s="194"/>
      <c r="Z36" s="179"/>
      <c r="AA36" s="180"/>
      <c r="AB36" s="180"/>
      <c r="AC36" s="180"/>
      <c r="AD36" s="181"/>
      <c r="AE36" s="179"/>
      <c r="AF36" s="180"/>
      <c r="AG36" s="180"/>
      <c r="AH36" s="180"/>
      <c r="AI36" s="181"/>
      <c r="AJ36" s="179"/>
      <c r="AK36" s="180"/>
      <c r="AL36" s="180"/>
      <c r="AM36" s="180"/>
      <c r="AN36" s="194"/>
      <c r="AO36" s="61"/>
    </row>
    <row r="37" spans="1:41" s="5" customFormat="1" ht="12.75" customHeight="1" thickBot="1">
      <c r="A37" s="192">
        <v>27</v>
      </c>
      <c r="B37" s="127" t="s">
        <v>207</v>
      </c>
      <c r="C37" s="61" t="s">
        <v>44</v>
      </c>
      <c r="D37" s="62">
        <f t="shared" si="7"/>
        <v>20</v>
      </c>
      <c r="E37" s="63">
        <f t="shared" si="8"/>
        <v>4</v>
      </c>
      <c r="F37" s="193"/>
      <c r="G37" s="180"/>
      <c r="H37" s="180"/>
      <c r="I37" s="180"/>
      <c r="J37" s="194"/>
      <c r="K37" s="179"/>
      <c r="L37" s="180"/>
      <c r="M37" s="180"/>
      <c r="N37" s="180"/>
      <c r="O37" s="194"/>
      <c r="P37" s="179"/>
      <c r="Q37" s="180"/>
      <c r="R37" s="180"/>
      <c r="S37" s="180"/>
      <c r="T37" s="181"/>
      <c r="U37" s="193"/>
      <c r="V37" s="180"/>
      <c r="W37" s="180"/>
      <c r="X37" s="180"/>
      <c r="Y37" s="194"/>
      <c r="Z37" s="179">
        <v>10</v>
      </c>
      <c r="AA37" s="180">
        <v>0</v>
      </c>
      <c r="AB37" s="180">
        <v>10</v>
      </c>
      <c r="AC37" s="180" t="s">
        <v>28</v>
      </c>
      <c r="AD37" s="181">
        <v>4</v>
      </c>
      <c r="AE37" s="179"/>
      <c r="AF37" s="180"/>
      <c r="AG37" s="180"/>
      <c r="AH37" s="180"/>
      <c r="AI37" s="181"/>
      <c r="AJ37" s="179"/>
      <c r="AK37" s="180"/>
      <c r="AL37" s="180"/>
      <c r="AM37" s="180"/>
      <c r="AN37" s="194"/>
      <c r="AO37" s="61" t="s">
        <v>30</v>
      </c>
    </row>
    <row r="38" spans="1:41" s="5" customFormat="1" ht="12.75" customHeight="1" thickBot="1">
      <c r="A38" s="192">
        <v>28</v>
      </c>
      <c r="B38" s="127" t="s">
        <v>208</v>
      </c>
      <c r="C38" s="61" t="s">
        <v>150</v>
      </c>
      <c r="D38" s="62">
        <f t="shared" si="7"/>
        <v>20</v>
      </c>
      <c r="E38" s="63">
        <f t="shared" si="8"/>
        <v>4</v>
      </c>
      <c r="F38" s="193"/>
      <c r="G38" s="180"/>
      <c r="H38" s="180"/>
      <c r="I38" s="180"/>
      <c r="J38" s="194"/>
      <c r="K38" s="179"/>
      <c r="L38" s="180"/>
      <c r="M38" s="180"/>
      <c r="N38" s="180"/>
      <c r="O38" s="194"/>
      <c r="P38" s="179"/>
      <c r="Q38" s="180"/>
      <c r="R38" s="180"/>
      <c r="S38" s="180"/>
      <c r="T38" s="181"/>
      <c r="U38" s="193">
        <v>10</v>
      </c>
      <c r="V38" s="180">
        <v>0</v>
      </c>
      <c r="W38" s="180">
        <v>10</v>
      </c>
      <c r="X38" s="180" t="s">
        <v>37</v>
      </c>
      <c r="Y38" s="194">
        <v>4</v>
      </c>
      <c r="Z38" s="179"/>
      <c r="AA38" s="180"/>
      <c r="AB38" s="180"/>
      <c r="AC38" s="180"/>
      <c r="AD38" s="181"/>
      <c r="AE38" s="179"/>
      <c r="AF38" s="180"/>
      <c r="AG38" s="180"/>
      <c r="AH38" s="180"/>
      <c r="AI38" s="181"/>
      <c r="AJ38" s="179"/>
      <c r="AK38" s="180"/>
      <c r="AL38" s="180"/>
      <c r="AM38" s="180"/>
      <c r="AN38" s="194"/>
      <c r="AO38" s="61" t="s">
        <v>182</v>
      </c>
    </row>
    <row r="39" spans="1:41" s="5" customFormat="1" ht="12.75" customHeight="1" thickBot="1">
      <c r="A39" s="192">
        <v>29</v>
      </c>
      <c r="B39" s="287" t="s">
        <v>285</v>
      </c>
      <c r="C39" s="61" t="s">
        <v>125</v>
      </c>
      <c r="D39" s="62">
        <f t="shared" si="7"/>
        <v>15</v>
      </c>
      <c r="E39" s="63">
        <f t="shared" si="8"/>
        <v>4</v>
      </c>
      <c r="F39" s="193"/>
      <c r="G39" s="180"/>
      <c r="H39" s="180"/>
      <c r="I39" s="180"/>
      <c r="J39" s="194"/>
      <c r="K39" s="179">
        <v>5</v>
      </c>
      <c r="L39" s="180">
        <v>0</v>
      </c>
      <c r="M39" s="180">
        <v>10</v>
      </c>
      <c r="N39" s="180" t="s">
        <v>37</v>
      </c>
      <c r="O39" s="194">
        <v>4</v>
      </c>
      <c r="P39" s="179"/>
      <c r="Q39" s="180"/>
      <c r="R39" s="180"/>
      <c r="S39" s="180"/>
      <c r="T39" s="181"/>
      <c r="U39" s="193"/>
      <c r="V39" s="180"/>
      <c r="W39" s="180"/>
      <c r="X39" s="180"/>
      <c r="Y39" s="194"/>
      <c r="Z39" s="179"/>
      <c r="AA39" s="180"/>
      <c r="AB39" s="180"/>
      <c r="AC39" s="180"/>
      <c r="AD39" s="181"/>
      <c r="AE39" s="179"/>
      <c r="AF39" s="180"/>
      <c r="AG39" s="180"/>
      <c r="AH39" s="180"/>
      <c r="AI39" s="181"/>
      <c r="AJ39" s="179"/>
      <c r="AK39" s="180"/>
      <c r="AL39" s="180"/>
      <c r="AM39" s="180"/>
      <c r="AN39" s="194"/>
      <c r="AO39" s="61" t="s">
        <v>270</v>
      </c>
    </row>
    <row r="40" spans="1:41" s="7" customFormat="1" ht="13.5" customHeight="1" thickBot="1">
      <c r="A40" s="192">
        <v>30</v>
      </c>
      <c r="B40" s="287" t="s">
        <v>286</v>
      </c>
      <c r="C40" s="61" t="s">
        <v>126</v>
      </c>
      <c r="D40" s="62">
        <f t="shared" si="7"/>
        <v>10</v>
      </c>
      <c r="E40" s="63">
        <f t="shared" si="8"/>
        <v>3</v>
      </c>
      <c r="F40" s="193"/>
      <c r="G40" s="180"/>
      <c r="H40" s="180"/>
      <c r="I40" s="180"/>
      <c r="J40" s="194"/>
      <c r="K40" s="179"/>
      <c r="L40" s="180"/>
      <c r="M40" s="180"/>
      <c r="N40" s="180"/>
      <c r="O40" s="194"/>
      <c r="P40" s="179">
        <v>0</v>
      </c>
      <c r="Q40" s="180">
        <v>0</v>
      </c>
      <c r="R40" s="180">
        <v>10</v>
      </c>
      <c r="S40" s="180" t="s">
        <v>37</v>
      </c>
      <c r="T40" s="181">
        <v>3</v>
      </c>
      <c r="U40" s="193"/>
      <c r="V40" s="180"/>
      <c r="W40" s="180"/>
      <c r="X40" s="180"/>
      <c r="Y40" s="194"/>
      <c r="Z40" s="179"/>
      <c r="AA40" s="180"/>
      <c r="AB40" s="180"/>
      <c r="AC40" s="180"/>
      <c r="AD40" s="181"/>
      <c r="AE40" s="179"/>
      <c r="AF40" s="180"/>
      <c r="AG40" s="180"/>
      <c r="AH40" s="180"/>
      <c r="AI40" s="181"/>
      <c r="AJ40" s="179"/>
      <c r="AK40" s="180"/>
      <c r="AL40" s="180"/>
      <c r="AM40" s="180"/>
      <c r="AN40" s="194"/>
      <c r="AO40" s="61" t="s">
        <v>125</v>
      </c>
    </row>
    <row r="41" spans="1:41" s="5" customFormat="1" ht="12.75" customHeight="1" thickBot="1">
      <c r="A41" s="192">
        <v>31</v>
      </c>
      <c r="B41" s="127" t="s">
        <v>209</v>
      </c>
      <c r="C41" s="61" t="s">
        <v>122</v>
      </c>
      <c r="D41" s="62">
        <f t="shared" si="7"/>
        <v>15</v>
      </c>
      <c r="E41" s="63">
        <f t="shared" si="8"/>
        <v>4</v>
      </c>
      <c r="F41" s="193"/>
      <c r="G41" s="180"/>
      <c r="H41" s="180"/>
      <c r="I41" s="180"/>
      <c r="J41" s="194"/>
      <c r="K41" s="179"/>
      <c r="L41" s="180"/>
      <c r="M41" s="180"/>
      <c r="N41" s="180"/>
      <c r="O41" s="194"/>
      <c r="P41" s="179"/>
      <c r="Q41" s="180"/>
      <c r="R41" s="180"/>
      <c r="S41" s="180"/>
      <c r="T41" s="181"/>
      <c r="U41" s="193">
        <v>5</v>
      </c>
      <c r="V41" s="180">
        <v>0</v>
      </c>
      <c r="W41" s="180">
        <v>10</v>
      </c>
      <c r="X41" s="180" t="s">
        <v>37</v>
      </c>
      <c r="Y41" s="194">
        <v>4</v>
      </c>
      <c r="Z41" s="179"/>
      <c r="AA41" s="180"/>
      <c r="AB41" s="180"/>
      <c r="AC41" s="180"/>
      <c r="AD41" s="181"/>
      <c r="AE41" s="179"/>
      <c r="AF41" s="180"/>
      <c r="AG41" s="180"/>
      <c r="AH41" s="180"/>
      <c r="AI41" s="181"/>
      <c r="AJ41" s="179"/>
      <c r="AK41" s="180"/>
      <c r="AL41" s="180"/>
      <c r="AM41" s="180"/>
      <c r="AN41" s="194"/>
      <c r="AO41" s="61"/>
    </row>
    <row r="42" spans="1:41" s="5" customFormat="1" ht="12.75" customHeight="1" thickBot="1">
      <c r="A42" s="192">
        <v>32</v>
      </c>
      <c r="B42" s="127" t="s">
        <v>210</v>
      </c>
      <c r="C42" s="61" t="s">
        <v>148</v>
      </c>
      <c r="D42" s="62">
        <f t="shared" si="7"/>
        <v>20</v>
      </c>
      <c r="E42" s="63">
        <f t="shared" si="8"/>
        <v>4</v>
      </c>
      <c r="F42" s="193"/>
      <c r="G42" s="180"/>
      <c r="H42" s="180"/>
      <c r="I42" s="180"/>
      <c r="J42" s="194"/>
      <c r="K42" s="179">
        <v>10</v>
      </c>
      <c r="L42" s="180">
        <v>0</v>
      </c>
      <c r="M42" s="180">
        <v>10</v>
      </c>
      <c r="N42" s="180" t="s">
        <v>37</v>
      </c>
      <c r="O42" s="194">
        <v>4</v>
      </c>
      <c r="P42" s="179"/>
      <c r="Q42" s="180"/>
      <c r="R42" s="180"/>
      <c r="S42" s="180"/>
      <c r="T42" s="181"/>
      <c r="U42" s="193"/>
      <c r="V42" s="180"/>
      <c r="W42" s="180"/>
      <c r="X42" s="180"/>
      <c r="Y42" s="194"/>
      <c r="Z42" s="179"/>
      <c r="AA42" s="180"/>
      <c r="AB42" s="180"/>
      <c r="AC42" s="180"/>
      <c r="AD42" s="181"/>
      <c r="AE42" s="179"/>
      <c r="AF42" s="180"/>
      <c r="AG42" s="180"/>
      <c r="AH42" s="180"/>
      <c r="AI42" s="181"/>
      <c r="AJ42" s="179"/>
      <c r="AK42" s="180"/>
      <c r="AL42" s="180"/>
      <c r="AM42" s="180"/>
      <c r="AN42" s="194"/>
      <c r="AO42" s="61"/>
    </row>
    <row r="43" spans="1:41" s="5" customFormat="1" ht="12.75" customHeight="1" thickBot="1">
      <c r="A43" s="192">
        <v>33</v>
      </c>
      <c r="B43" s="127" t="s">
        <v>211</v>
      </c>
      <c r="C43" s="61" t="s">
        <v>149</v>
      </c>
      <c r="D43" s="62">
        <f t="shared" si="7"/>
        <v>20</v>
      </c>
      <c r="E43" s="63">
        <f t="shared" si="8"/>
        <v>4</v>
      </c>
      <c r="F43" s="193"/>
      <c r="G43" s="180"/>
      <c r="H43" s="180"/>
      <c r="I43" s="180"/>
      <c r="J43" s="194"/>
      <c r="K43" s="179"/>
      <c r="L43" s="180"/>
      <c r="M43" s="180"/>
      <c r="N43" s="180"/>
      <c r="O43" s="194"/>
      <c r="P43" s="179">
        <v>10</v>
      </c>
      <c r="Q43" s="180">
        <v>0</v>
      </c>
      <c r="R43" s="180">
        <v>10</v>
      </c>
      <c r="S43" s="180" t="s">
        <v>28</v>
      </c>
      <c r="T43" s="181">
        <v>4</v>
      </c>
      <c r="U43" s="193"/>
      <c r="V43" s="180"/>
      <c r="W43" s="180"/>
      <c r="X43" s="180"/>
      <c r="Y43" s="194"/>
      <c r="Z43" s="179"/>
      <c r="AA43" s="180"/>
      <c r="AB43" s="180"/>
      <c r="AC43" s="180"/>
      <c r="AD43" s="181"/>
      <c r="AE43" s="179"/>
      <c r="AF43" s="180"/>
      <c r="AG43" s="180"/>
      <c r="AH43" s="180"/>
      <c r="AI43" s="181"/>
      <c r="AJ43" s="179"/>
      <c r="AK43" s="180"/>
      <c r="AL43" s="180"/>
      <c r="AM43" s="180"/>
      <c r="AN43" s="194"/>
      <c r="AO43" s="61" t="s">
        <v>159</v>
      </c>
    </row>
    <row r="44" spans="1:41" s="5" customFormat="1" ht="12.75" customHeight="1" thickBot="1">
      <c r="A44" s="192">
        <v>34</v>
      </c>
      <c r="B44" s="127" t="s">
        <v>212</v>
      </c>
      <c r="C44" s="64" t="s">
        <v>124</v>
      </c>
      <c r="D44" s="62">
        <f t="shared" si="7"/>
        <v>15</v>
      </c>
      <c r="E44" s="63">
        <f t="shared" si="8"/>
        <v>4</v>
      </c>
      <c r="F44" s="193"/>
      <c r="G44" s="180"/>
      <c r="H44" s="180"/>
      <c r="I44" s="180"/>
      <c r="J44" s="194"/>
      <c r="K44" s="179"/>
      <c r="L44" s="180"/>
      <c r="M44" s="180"/>
      <c r="N44" s="180"/>
      <c r="O44" s="194"/>
      <c r="P44" s="179"/>
      <c r="Q44" s="180"/>
      <c r="R44" s="180"/>
      <c r="S44" s="180"/>
      <c r="T44" s="181"/>
      <c r="U44" s="193">
        <v>10</v>
      </c>
      <c r="V44" s="180">
        <v>0</v>
      </c>
      <c r="W44" s="180">
        <v>5</v>
      </c>
      <c r="X44" s="180" t="s">
        <v>37</v>
      </c>
      <c r="Y44" s="194">
        <v>4</v>
      </c>
      <c r="Z44" s="179"/>
      <c r="AA44" s="180"/>
      <c r="AB44" s="180"/>
      <c r="AC44" s="180"/>
      <c r="AD44" s="181"/>
      <c r="AE44" s="179"/>
      <c r="AF44" s="180"/>
      <c r="AG44" s="180"/>
      <c r="AH44" s="180"/>
      <c r="AI44" s="181"/>
      <c r="AJ44" s="179"/>
      <c r="AK44" s="180"/>
      <c r="AL44" s="180"/>
      <c r="AM44" s="180"/>
      <c r="AN44" s="194"/>
      <c r="AO44" s="61" t="s">
        <v>144</v>
      </c>
    </row>
    <row r="45" spans="1:41" s="5" customFormat="1" ht="12.75" customHeight="1" thickBot="1">
      <c r="A45" s="192">
        <v>35</v>
      </c>
      <c r="B45" s="127" t="s">
        <v>213</v>
      </c>
      <c r="C45" s="65" t="s">
        <v>31</v>
      </c>
      <c r="D45" s="62">
        <f t="shared" si="7"/>
        <v>20</v>
      </c>
      <c r="E45" s="63">
        <f t="shared" si="8"/>
        <v>4</v>
      </c>
      <c r="F45" s="193"/>
      <c r="G45" s="180"/>
      <c r="H45" s="180"/>
      <c r="I45" s="180"/>
      <c r="J45" s="194"/>
      <c r="K45" s="179"/>
      <c r="L45" s="180"/>
      <c r="M45" s="180"/>
      <c r="N45" s="180"/>
      <c r="O45" s="194"/>
      <c r="P45" s="179">
        <v>10</v>
      </c>
      <c r="Q45" s="180">
        <v>10</v>
      </c>
      <c r="R45" s="180">
        <v>0</v>
      </c>
      <c r="S45" s="180" t="s">
        <v>28</v>
      </c>
      <c r="T45" s="181">
        <v>4</v>
      </c>
      <c r="U45" s="193"/>
      <c r="V45" s="180"/>
      <c r="W45" s="180"/>
      <c r="X45" s="180"/>
      <c r="Y45" s="194"/>
      <c r="Z45" s="179"/>
      <c r="AA45" s="180"/>
      <c r="AB45" s="180"/>
      <c r="AC45" s="180"/>
      <c r="AD45" s="181"/>
      <c r="AE45" s="179"/>
      <c r="AF45" s="180"/>
      <c r="AG45" s="180"/>
      <c r="AH45" s="180"/>
      <c r="AI45" s="181"/>
      <c r="AJ45" s="179"/>
      <c r="AK45" s="180"/>
      <c r="AL45" s="180"/>
      <c r="AM45" s="180"/>
      <c r="AN45" s="194"/>
      <c r="AO45" s="61" t="s">
        <v>160</v>
      </c>
    </row>
    <row r="46" spans="1:41" s="5" customFormat="1" ht="12.75" customHeight="1" thickBot="1">
      <c r="A46" s="192">
        <v>36</v>
      </c>
      <c r="B46" s="127" t="s">
        <v>214</v>
      </c>
      <c r="C46" s="64" t="s">
        <v>127</v>
      </c>
      <c r="D46" s="62">
        <f t="shared" si="7"/>
        <v>15</v>
      </c>
      <c r="E46" s="63">
        <f t="shared" si="8"/>
        <v>3</v>
      </c>
      <c r="F46" s="193"/>
      <c r="G46" s="180"/>
      <c r="H46" s="180"/>
      <c r="I46" s="180"/>
      <c r="J46" s="194"/>
      <c r="K46" s="179"/>
      <c r="L46" s="180"/>
      <c r="M46" s="180"/>
      <c r="N46" s="180"/>
      <c r="O46" s="194"/>
      <c r="P46" s="179"/>
      <c r="Q46" s="180"/>
      <c r="R46" s="180"/>
      <c r="S46" s="180"/>
      <c r="T46" s="181"/>
      <c r="U46" s="193"/>
      <c r="V46" s="180"/>
      <c r="W46" s="180"/>
      <c r="X46" s="180"/>
      <c r="Y46" s="194"/>
      <c r="Z46" s="179"/>
      <c r="AA46" s="180"/>
      <c r="AB46" s="180"/>
      <c r="AC46" s="180"/>
      <c r="AD46" s="181"/>
      <c r="AE46" s="179">
        <v>10</v>
      </c>
      <c r="AF46" s="180">
        <v>5</v>
      </c>
      <c r="AG46" s="180">
        <v>0</v>
      </c>
      <c r="AH46" s="180" t="s">
        <v>37</v>
      </c>
      <c r="AI46" s="181">
        <v>3</v>
      </c>
      <c r="AJ46" s="179"/>
      <c r="AK46" s="180"/>
      <c r="AL46" s="180"/>
      <c r="AM46" s="180"/>
      <c r="AN46" s="194"/>
      <c r="AO46" s="61"/>
    </row>
    <row r="47" spans="1:41" s="5" customFormat="1" ht="15.75" customHeight="1" thickBot="1">
      <c r="A47" s="192">
        <v>37</v>
      </c>
      <c r="B47" s="127" t="s">
        <v>215</v>
      </c>
      <c r="C47" s="61" t="s">
        <v>166</v>
      </c>
      <c r="D47" s="62">
        <f>SUM(F47:AN47)-E47</f>
        <v>10</v>
      </c>
      <c r="E47" s="63">
        <f>J47+O47+T47+Y47+AD47+AI47+AN47</f>
        <v>3</v>
      </c>
      <c r="F47" s="179"/>
      <c r="G47" s="180"/>
      <c r="H47" s="180"/>
      <c r="I47" s="180"/>
      <c r="J47" s="194"/>
      <c r="K47" s="179">
        <v>5</v>
      </c>
      <c r="L47" s="180">
        <v>5</v>
      </c>
      <c r="M47" s="180">
        <v>0</v>
      </c>
      <c r="N47" s="180" t="s">
        <v>28</v>
      </c>
      <c r="O47" s="194">
        <v>3</v>
      </c>
      <c r="P47" s="196"/>
      <c r="Q47" s="197"/>
      <c r="R47" s="197"/>
      <c r="S47" s="197"/>
      <c r="T47" s="198"/>
      <c r="U47" s="193"/>
      <c r="V47" s="180"/>
      <c r="W47" s="180"/>
      <c r="X47" s="180"/>
      <c r="Y47" s="194"/>
      <c r="Z47" s="196"/>
      <c r="AA47" s="197"/>
      <c r="AB47" s="197"/>
      <c r="AC47" s="197"/>
      <c r="AD47" s="198"/>
      <c r="AE47" s="179"/>
      <c r="AF47" s="180"/>
      <c r="AG47" s="180"/>
      <c r="AH47" s="180"/>
      <c r="AI47" s="194"/>
      <c r="AJ47" s="179"/>
      <c r="AK47" s="180"/>
      <c r="AL47" s="180"/>
      <c r="AM47" s="180"/>
      <c r="AN47" s="194"/>
      <c r="AO47" s="61"/>
    </row>
    <row r="48" spans="1:41" s="7" customFormat="1" ht="12.75" customHeight="1" thickBot="1">
      <c r="A48" s="201" t="s">
        <v>33</v>
      </c>
      <c r="B48" s="202"/>
      <c r="C48" s="203"/>
      <c r="D48" s="128">
        <f aca="true" t="shared" si="9" ref="D48:AN48">SUM(D49:D51)</f>
        <v>30</v>
      </c>
      <c r="E48" s="204">
        <f t="shared" si="9"/>
        <v>12</v>
      </c>
      <c r="F48" s="128">
        <f t="shared" si="9"/>
        <v>0</v>
      </c>
      <c r="G48" s="128">
        <f t="shared" si="9"/>
        <v>0</v>
      </c>
      <c r="H48" s="128">
        <f t="shared" si="9"/>
        <v>0</v>
      </c>
      <c r="I48" s="128">
        <f t="shared" si="9"/>
        <v>0</v>
      </c>
      <c r="J48" s="205">
        <f t="shared" si="9"/>
        <v>0</v>
      </c>
      <c r="K48" s="128">
        <f t="shared" si="9"/>
        <v>0</v>
      </c>
      <c r="L48" s="128">
        <f t="shared" si="9"/>
        <v>0</v>
      </c>
      <c r="M48" s="128">
        <f t="shared" si="9"/>
        <v>0</v>
      </c>
      <c r="N48" s="128">
        <f t="shared" si="9"/>
        <v>0</v>
      </c>
      <c r="O48" s="205">
        <f t="shared" si="9"/>
        <v>0</v>
      </c>
      <c r="P48" s="128">
        <f t="shared" si="9"/>
        <v>0</v>
      </c>
      <c r="Q48" s="128">
        <f t="shared" si="9"/>
        <v>0</v>
      </c>
      <c r="R48" s="128">
        <f t="shared" si="9"/>
        <v>0</v>
      </c>
      <c r="S48" s="128">
        <f t="shared" si="9"/>
        <v>0</v>
      </c>
      <c r="T48" s="205">
        <f t="shared" si="9"/>
        <v>0</v>
      </c>
      <c r="U48" s="128">
        <f t="shared" si="9"/>
        <v>0</v>
      </c>
      <c r="V48" s="128">
        <f t="shared" si="9"/>
        <v>0</v>
      </c>
      <c r="W48" s="128">
        <f t="shared" si="9"/>
        <v>0</v>
      </c>
      <c r="X48" s="128">
        <f t="shared" si="9"/>
        <v>0</v>
      </c>
      <c r="Y48" s="205">
        <f t="shared" si="9"/>
        <v>0</v>
      </c>
      <c r="Z48" s="128">
        <f t="shared" si="9"/>
        <v>0</v>
      </c>
      <c r="AA48" s="128">
        <f t="shared" si="9"/>
        <v>0</v>
      </c>
      <c r="AB48" s="128">
        <f t="shared" si="9"/>
        <v>0</v>
      </c>
      <c r="AC48" s="128">
        <f t="shared" si="9"/>
        <v>0</v>
      </c>
      <c r="AD48" s="205">
        <f t="shared" si="9"/>
        <v>0</v>
      </c>
      <c r="AE48" s="206">
        <f t="shared" si="9"/>
        <v>10</v>
      </c>
      <c r="AF48" s="206">
        <f t="shared" si="9"/>
        <v>0</v>
      </c>
      <c r="AG48" s="206">
        <f t="shared" si="9"/>
        <v>0</v>
      </c>
      <c r="AH48" s="206">
        <f t="shared" si="9"/>
        <v>0</v>
      </c>
      <c r="AI48" s="207">
        <f t="shared" si="9"/>
        <v>4</v>
      </c>
      <c r="AJ48" s="128">
        <f t="shared" si="9"/>
        <v>20</v>
      </c>
      <c r="AK48" s="128">
        <f t="shared" si="9"/>
        <v>0</v>
      </c>
      <c r="AL48" s="128">
        <f t="shared" si="9"/>
        <v>0</v>
      </c>
      <c r="AM48" s="128">
        <f t="shared" si="9"/>
        <v>0</v>
      </c>
      <c r="AN48" s="167">
        <f t="shared" si="9"/>
        <v>8</v>
      </c>
      <c r="AO48" s="61"/>
    </row>
    <row r="49" spans="1:41" s="5" customFormat="1" ht="12.75" customHeight="1" thickBot="1">
      <c r="A49" s="208">
        <v>38</v>
      </c>
      <c r="B49" s="288" t="s">
        <v>280</v>
      </c>
      <c r="C49" s="66" t="s">
        <v>61</v>
      </c>
      <c r="D49" s="210">
        <f>SUM(F49:AN49)-E49</f>
        <v>10</v>
      </c>
      <c r="E49" s="128">
        <f>J49+O49+T49+Y49+AD49+AI49+AN49</f>
        <v>4</v>
      </c>
      <c r="F49" s="179"/>
      <c r="G49" s="180"/>
      <c r="H49" s="180"/>
      <c r="I49" s="180"/>
      <c r="J49" s="181"/>
      <c r="K49" s="179"/>
      <c r="L49" s="180"/>
      <c r="M49" s="180"/>
      <c r="N49" s="180"/>
      <c r="O49" s="181"/>
      <c r="P49" s="179"/>
      <c r="Q49" s="180"/>
      <c r="R49" s="180"/>
      <c r="S49" s="180"/>
      <c r="T49" s="181"/>
      <c r="U49" s="179"/>
      <c r="V49" s="180"/>
      <c r="W49" s="180"/>
      <c r="X49" s="180"/>
      <c r="Y49" s="181"/>
      <c r="Z49" s="179"/>
      <c r="AA49" s="180"/>
      <c r="AB49" s="180"/>
      <c r="AC49" s="180"/>
      <c r="AD49" s="181"/>
      <c r="AE49" s="179">
        <v>10</v>
      </c>
      <c r="AF49" s="180">
        <v>0</v>
      </c>
      <c r="AG49" s="180">
        <v>0</v>
      </c>
      <c r="AH49" s="180" t="s">
        <v>37</v>
      </c>
      <c r="AI49" s="181">
        <v>4</v>
      </c>
      <c r="AJ49" s="179"/>
      <c r="AK49" s="180"/>
      <c r="AL49" s="180"/>
      <c r="AM49" s="180"/>
      <c r="AN49" s="194"/>
      <c r="AO49" s="61"/>
    </row>
    <row r="50" spans="1:41" s="5" customFormat="1" ht="12.75" customHeight="1" thickBot="1">
      <c r="A50" s="208">
        <v>39</v>
      </c>
      <c r="B50" s="288" t="s">
        <v>281</v>
      </c>
      <c r="C50" s="66" t="s">
        <v>62</v>
      </c>
      <c r="D50" s="210">
        <f>SUM(F50:AN50)-E50</f>
        <v>10</v>
      </c>
      <c r="E50" s="128">
        <f>J50+O50+T50+Y50+AD50+AI50+AN50</f>
        <v>4</v>
      </c>
      <c r="F50" s="211"/>
      <c r="G50" s="212"/>
      <c r="H50" s="212"/>
      <c r="I50" s="212"/>
      <c r="J50" s="213"/>
      <c r="K50" s="211"/>
      <c r="L50" s="212"/>
      <c r="M50" s="212"/>
      <c r="N50" s="212"/>
      <c r="O50" s="213"/>
      <c r="P50" s="211"/>
      <c r="Q50" s="212"/>
      <c r="R50" s="212"/>
      <c r="S50" s="212"/>
      <c r="T50" s="213"/>
      <c r="U50" s="211"/>
      <c r="V50" s="212"/>
      <c r="W50" s="212"/>
      <c r="X50" s="212"/>
      <c r="Y50" s="213"/>
      <c r="Z50" s="211"/>
      <c r="AA50" s="212"/>
      <c r="AB50" s="212"/>
      <c r="AC50" s="212"/>
      <c r="AD50" s="213"/>
      <c r="AE50" s="211"/>
      <c r="AF50" s="212"/>
      <c r="AG50" s="212"/>
      <c r="AH50" s="212"/>
      <c r="AI50" s="213"/>
      <c r="AJ50" s="211">
        <v>10</v>
      </c>
      <c r="AK50" s="212">
        <v>0</v>
      </c>
      <c r="AL50" s="212">
        <v>0</v>
      </c>
      <c r="AM50" s="212" t="s">
        <v>37</v>
      </c>
      <c r="AN50" s="214">
        <v>4</v>
      </c>
      <c r="AO50" s="61"/>
    </row>
    <row r="51" spans="1:41" s="5" customFormat="1" ht="12.75" customHeight="1" thickBot="1">
      <c r="A51" s="208">
        <v>40</v>
      </c>
      <c r="B51" s="288" t="s">
        <v>282</v>
      </c>
      <c r="C51" s="66" t="s">
        <v>63</v>
      </c>
      <c r="D51" s="210">
        <f>SUM(F51:AN51)-E51</f>
        <v>10</v>
      </c>
      <c r="E51" s="128">
        <f>J51+O51+T51+Y51+AD51+AI51+AN51</f>
        <v>4</v>
      </c>
      <c r="F51" s="211"/>
      <c r="G51" s="212"/>
      <c r="H51" s="212"/>
      <c r="I51" s="212"/>
      <c r="J51" s="213"/>
      <c r="K51" s="211"/>
      <c r="L51" s="212"/>
      <c r="M51" s="212"/>
      <c r="N51" s="212"/>
      <c r="O51" s="213"/>
      <c r="P51" s="211"/>
      <c r="Q51" s="212"/>
      <c r="R51" s="212"/>
      <c r="S51" s="212"/>
      <c r="T51" s="213"/>
      <c r="U51" s="211"/>
      <c r="V51" s="212"/>
      <c r="W51" s="212"/>
      <c r="X51" s="212"/>
      <c r="Y51" s="213"/>
      <c r="Z51" s="211"/>
      <c r="AA51" s="212"/>
      <c r="AB51" s="212"/>
      <c r="AC51" s="212"/>
      <c r="AD51" s="213"/>
      <c r="AE51" s="211"/>
      <c r="AF51" s="212"/>
      <c r="AG51" s="212"/>
      <c r="AH51" s="212"/>
      <c r="AI51" s="213"/>
      <c r="AJ51" s="211">
        <v>10</v>
      </c>
      <c r="AK51" s="212">
        <v>0</v>
      </c>
      <c r="AL51" s="212">
        <v>0</v>
      </c>
      <c r="AM51" s="212" t="s">
        <v>37</v>
      </c>
      <c r="AN51" s="214">
        <v>4</v>
      </c>
      <c r="AO51" s="61"/>
    </row>
    <row r="52" spans="1:41" s="5" customFormat="1" ht="12.75" customHeight="1" thickBot="1">
      <c r="A52" s="161" t="s">
        <v>50</v>
      </c>
      <c r="B52" s="151"/>
      <c r="C52" s="199"/>
      <c r="D52" s="165">
        <f aca="true" t="shared" si="10" ref="D52:AN52">SUM(D53:D60)</f>
        <v>55</v>
      </c>
      <c r="E52" s="128">
        <f t="shared" si="10"/>
        <v>4</v>
      </c>
      <c r="F52" s="165">
        <f t="shared" si="10"/>
        <v>0</v>
      </c>
      <c r="G52" s="165">
        <f t="shared" si="10"/>
        <v>10</v>
      </c>
      <c r="H52" s="165">
        <f t="shared" si="10"/>
        <v>0</v>
      </c>
      <c r="I52" s="165">
        <f t="shared" si="10"/>
        <v>0</v>
      </c>
      <c r="J52" s="166">
        <f t="shared" si="10"/>
        <v>1</v>
      </c>
      <c r="K52" s="165">
        <f t="shared" si="10"/>
        <v>0</v>
      </c>
      <c r="L52" s="165">
        <f t="shared" si="10"/>
        <v>5</v>
      </c>
      <c r="M52" s="165">
        <f t="shared" si="10"/>
        <v>10</v>
      </c>
      <c r="N52" s="165">
        <f t="shared" si="10"/>
        <v>0</v>
      </c>
      <c r="O52" s="166">
        <f t="shared" si="10"/>
        <v>1</v>
      </c>
      <c r="P52" s="165">
        <f t="shared" si="10"/>
        <v>0</v>
      </c>
      <c r="Q52" s="165">
        <f t="shared" si="10"/>
        <v>5</v>
      </c>
      <c r="R52" s="165">
        <f t="shared" si="10"/>
        <v>10</v>
      </c>
      <c r="S52" s="165">
        <f t="shared" si="10"/>
        <v>0</v>
      </c>
      <c r="T52" s="166">
        <f t="shared" si="10"/>
        <v>1</v>
      </c>
      <c r="U52" s="165">
        <f t="shared" si="10"/>
        <v>0</v>
      </c>
      <c r="V52" s="165">
        <f t="shared" si="10"/>
        <v>5</v>
      </c>
      <c r="W52" s="165">
        <f t="shared" si="10"/>
        <v>0</v>
      </c>
      <c r="X52" s="165">
        <f t="shared" si="10"/>
        <v>0</v>
      </c>
      <c r="Y52" s="166">
        <f t="shared" si="10"/>
        <v>1</v>
      </c>
      <c r="Z52" s="165">
        <f t="shared" si="10"/>
        <v>0</v>
      </c>
      <c r="AA52" s="165">
        <f t="shared" si="10"/>
        <v>0</v>
      </c>
      <c r="AB52" s="165">
        <f t="shared" si="10"/>
        <v>0</v>
      </c>
      <c r="AC52" s="165">
        <f t="shared" si="10"/>
        <v>0</v>
      </c>
      <c r="AD52" s="166">
        <f t="shared" si="10"/>
        <v>0</v>
      </c>
      <c r="AE52" s="165">
        <f t="shared" si="10"/>
        <v>0</v>
      </c>
      <c r="AF52" s="165">
        <f t="shared" si="10"/>
        <v>10</v>
      </c>
      <c r="AG52" s="165">
        <f t="shared" si="10"/>
        <v>0</v>
      </c>
      <c r="AH52" s="165">
        <f t="shared" si="10"/>
        <v>0</v>
      </c>
      <c r="AI52" s="166">
        <f t="shared" si="10"/>
        <v>0</v>
      </c>
      <c r="AJ52" s="165">
        <f t="shared" si="10"/>
        <v>0</v>
      </c>
      <c r="AK52" s="165">
        <f t="shared" si="10"/>
        <v>0</v>
      </c>
      <c r="AL52" s="165">
        <f t="shared" si="10"/>
        <v>0</v>
      </c>
      <c r="AM52" s="165">
        <f t="shared" si="10"/>
        <v>0</v>
      </c>
      <c r="AN52" s="167">
        <f t="shared" si="10"/>
        <v>0</v>
      </c>
      <c r="AO52" s="61"/>
    </row>
    <row r="53" spans="1:41" s="5" customFormat="1" ht="12.75" customHeight="1" thickBot="1">
      <c r="A53" s="70">
        <v>41</v>
      </c>
      <c r="B53" s="287" t="s">
        <v>274</v>
      </c>
      <c r="C53" s="66" t="s">
        <v>23</v>
      </c>
      <c r="D53" s="210">
        <f aca="true" t="shared" si="11" ref="D53:D60">SUM(F53:AN53)-E53</f>
        <v>5</v>
      </c>
      <c r="E53" s="128">
        <f aca="true" t="shared" si="12" ref="E53:E60">J53+O53+T53+Y53+AD53+AI53+AN53</f>
        <v>1</v>
      </c>
      <c r="F53" s="200">
        <v>0</v>
      </c>
      <c r="G53" s="215">
        <v>5</v>
      </c>
      <c r="H53" s="215">
        <v>0</v>
      </c>
      <c r="I53" s="215" t="s">
        <v>272</v>
      </c>
      <c r="J53" s="216">
        <v>1</v>
      </c>
      <c r="K53" s="200"/>
      <c r="L53" s="215"/>
      <c r="M53" s="215"/>
      <c r="N53" s="215"/>
      <c r="O53" s="216"/>
      <c r="P53" s="200"/>
      <c r="Q53" s="215"/>
      <c r="R53" s="215"/>
      <c r="S53" s="215"/>
      <c r="T53" s="216"/>
      <c r="U53" s="200"/>
      <c r="V53" s="215"/>
      <c r="W53" s="215"/>
      <c r="X53" s="215"/>
      <c r="Y53" s="216"/>
      <c r="Z53" s="200"/>
      <c r="AA53" s="215"/>
      <c r="AB53" s="215"/>
      <c r="AC53" s="215"/>
      <c r="AD53" s="216"/>
      <c r="AE53" s="200"/>
      <c r="AF53" s="215"/>
      <c r="AG53" s="215"/>
      <c r="AH53" s="215"/>
      <c r="AI53" s="216"/>
      <c r="AJ53" s="200"/>
      <c r="AK53" s="215"/>
      <c r="AL53" s="215"/>
      <c r="AM53" s="215"/>
      <c r="AN53" s="217"/>
      <c r="AO53" s="61"/>
    </row>
    <row r="54" spans="1:41" s="5" customFormat="1" ht="12.75" customHeight="1" thickBot="1">
      <c r="A54" s="70">
        <v>42</v>
      </c>
      <c r="B54" s="287" t="s">
        <v>275</v>
      </c>
      <c r="C54" s="67" t="s">
        <v>24</v>
      </c>
      <c r="D54" s="210">
        <f t="shared" si="11"/>
        <v>5</v>
      </c>
      <c r="E54" s="128">
        <f t="shared" si="12"/>
        <v>1</v>
      </c>
      <c r="F54" s="179"/>
      <c r="G54" s="180"/>
      <c r="H54" s="180"/>
      <c r="I54" s="180"/>
      <c r="J54" s="181"/>
      <c r="K54" s="179">
        <v>0</v>
      </c>
      <c r="L54" s="180">
        <v>5</v>
      </c>
      <c r="M54" s="180">
        <v>0</v>
      </c>
      <c r="N54" s="180" t="s">
        <v>272</v>
      </c>
      <c r="O54" s="181">
        <v>1</v>
      </c>
      <c r="P54" s="179"/>
      <c r="Q54" s="180"/>
      <c r="R54" s="180"/>
      <c r="S54" s="180"/>
      <c r="T54" s="181"/>
      <c r="U54" s="179"/>
      <c r="V54" s="180"/>
      <c r="W54" s="180"/>
      <c r="X54" s="180"/>
      <c r="Y54" s="181"/>
      <c r="Z54" s="179"/>
      <c r="AA54" s="180"/>
      <c r="AB54" s="180"/>
      <c r="AC54" s="180"/>
      <c r="AD54" s="181"/>
      <c r="AE54" s="179"/>
      <c r="AF54" s="180"/>
      <c r="AG54" s="180"/>
      <c r="AH54" s="180"/>
      <c r="AI54" s="181"/>
      <c r="AJ54" s="179"/>
      <c r="AK54" s="180"/>
      <c r="AL54" s="180"/>
      <c r="AM54" s="180"/>
      <c r="AN54" s="194"/>
      <c r="AO54" s="61"/>
    </row>
    <row r="55" spans="1:41" s="5" customFormat="1" ht="12.75" customHeight="1" thickBot="1">
      <c r="A55" s="70">
        <v>43</v>
      </c>
      <c r="B55" s="287" t="s">
        <v>276</v>
      </c>
      <c r="C55" s="67" t="s">
        <v>113</v>
      </c>
      <c r="D55" s="210">
        <f t="shared" si="11"/>
        <v>5</v>
      </c>
      <c r="E55" s="128">
        <f t="shared" si="12"/>
        <v>1</v>
      </c>
      <c r="F55" s="179"/>
      <c r="G55" s="180"/>
      <c r="H55" s="180"/>
      <c r="I55" s="180"/>
      <c r="J55" s="181"/>
      <c r="K55" s="179"/>
      <c r="L55" s="180"/>
      <c r="M55" s="180"/>
      <c r="N55" s="180"/>
      <c r="O55" s="181"/>
      <c r="P55" s="179">
        <v>0</v>
      </c>
      <c r="Q55" s="180">
        <v>5</v>
      </c>
      <c r="R55" s="180">
        <v>0</v>
      </c>
      <c r="S55" s="180" t="s">
        <v>272</v>
      </c>
      <c r="T55" s="181">
        <v>1</v>
      </c>
      <c r="U55" s="179"/>
      <c r="V55" s="180"/>
      <c r="W55" s="180"/>
      <c r="X55" s="180"/>
      <c r="Y55" s="181"/>
      <c r="Z55" s="179"/>
      <c r="AA55" s="180"/>
      <c r="AB55" s="180"/>
      <c r="AC55" s="180"/>
      <c r="AD55" s="181"/>
      <c r="AE55" s="179"/>
      <c r="AF55" s="180"/>
      <c r="AG55" s="180"/>
      <c r="AH55" s="180"/>
      <c r="AI55" s="181"/>
      <c r="AJ55" s="179"/>
      <c r="AK55" s="180"/>
      <c r="AL55" s="180"/>
      <c r="AM55" s="180"/>
      <c r="AN55" s="194"/>
      <c r="AO55" s="61"/>
    </row>
    <row r="56" spans="1:41" s="5" customFormat="1" ht="12.75" customHeight="1" thickBot="1">
      <c r="A56" s="70">
        <v>44</v>
      </c>
      <c r="B56" s="287" t="s">
        <v>277</v>
      </c>
      <c r="C56" s="67" t="s">
        <v>114</v>
      </c>
      <c r="D56" s="210">
        <f t="shared" si="11"/>
        <v>5</v>
      </c>
      <c r="E56" s="128">
        <f t="shared" si="12"/>
        <v>1</v>
      </c>
      <c r="F56" s="179"/>
      <c r="G56" s="180"/>
      <c r="H56" s="180"/>
      <c r="I56" s="180"/>
      <c r="J56" s="181"/>
      <c r="K56" s="179"/>
      <c r="L56" s="180"/>
      <c r="M56" s="180"/>
      <c r="N56" s="180"/>
      <c r="O56" s="181"/>
      <c r="P56" s="179"/>
      <c r="Q56" s="180"/>
      <c r="R56" s="180"/>
      <c r="S56" s="180"/>
      <c r="T56" s="181"/>
      <c r="U56" s="179">
        <v>0</v>
      </c>
      <c r="V56" s="180">
        <v>5</v>
      </c>
      <c r="W56" s="180">
        <v>0</v>
      </c>
      <c r="X56" s="180" t="s">
        <v>272</v>
      </c>
      <c r="Y56" s="181">
        <v>1</v>
      </c>
      <c r="Z56" s="179"/>
      <c r="AA56" s="180"/>
      <c r="AB56" s="180"/>
      <c r="AC56" s="180"/>
      <c r="AD56" s="181"/>
      <c r="AE56" s="179"/>
      <c r="AF56" s="180"/>
      <c r="AG56" s="180"/>
      <c r="AH56" s="180"/>
      <c r="AI56" s="181"/>
      <c r="AJ56" s="179"/>
      <c r="AK56" s="180"/>
      <c r="AL56" s="180"/>
      <c r="AM56" s="180"/>
      <c r="AN56" s="194"/>
      <c r="AO56" s="61"/>
    </row>
    <row r="57" spans="1:41" s="5" customFormat="1" ht="12.75" customHeight="1" thickBot="1">
      <c r="A57" s="70">
        <v>45</v>
      </c>
      <c r="B57" s="127" t="s">
        <v>216</v>
      </c>
      <c r="C57" s="67" t="s">
        <v>164</v>
      </c>
      <c r="D57" s="210">
        <f t="shared" si="11"/>
        <v>5</v>
      </c>
      <c r="E57" s="128">
        <f>J57+O57+T57+Y57+AD57+AI57+AN57</f>
        <v>0</v>
      </c>
      <c r="F57" s="179">
        <v>0</v>
      </c>
      <c r="G57" s="180">
        <v>5</v>
      </c>
      <c r="H57" s="180">
        <v>0</v>
      </c>
      <c r="I57" s="180" t="s">
        <v>38</v>
      </c>
      <c r="J57" s="181">
        <v>0</v>
      </c>
      <c r="K57" s="179"/>
      <c r="L57" s="180"/>
      <c r="M57" s="180"/>
      <c r="N57" s="180"/>
      <c r="O57" s="181"/>
      <c r="P57" s="179"/>
      <c r="Q57" s="180"/>
      <c r="R57" s="180"/>
      <c r="S57" s="180"/>
      <c r="T57" s="181"/>
      <c r="U57" s="179"/>
      <c r="V57" s="180"/>
      <c r="W57" s="180"/>
      <c r="X57" s="180"/>
      <c r="Y57" s="181"/>
      <c r="Z57" s="179"/>
      <c r="AA57" s="180"/>
      <c r="AB57" s="180"/>
      <c r="AC57" s="180"/>
      <c r="AD57" s="181"/>
      <c r="AE57" s="179"/>
      <c r="AF57" s="180"/>
      <c r="AG57" s="180"/>
      <c r="AH57" s="180"/>
      <c r="AI57" s="181"/>
      <c r="AJ57" s="179"/>
      <c r="AK57" s="180"/>
      <c r="AL57" s="180"/>
      <c r="AM57" s="180"/>
      <c r="AN57" s="194"/>
      <c r="AO57" s="61"/>
    </row>
    <row r="58" spans="1:41" s="5" customFormat="1" ht="13.5" customHeight="1" thickBot="1">
      <c r="A58" s="70">
        <v>46</v>
      </c>
      <c r="B58" s="209"/>
      <c r="C58" s="66" t="s">
        <v>39</v>
      </c>
      <c r="D58" s="210">
        <f t="shared" si="11"/>
        <v>10</v>
      </c>
      <c r="E58" s="128">
        <f t="shared" si="12"/>
        <v>0</v>
      </c>
      <c r="F58" s="179"/>
      <c r="G58" s="180"/>
      <c r="H58" s="180"/>
      <c r="I58" s="180"/>
      <c r="J58" s="181"/>
      <c r="K58" s="179"/>
      <c r="L58" s="180"/>
      <c r="M58" s="180"/>
      <c r="N58" s="180"/>
      <c r="O58" s="181"/>
      <c r="P58" s="179"/>
      <c r="Q58" s="180"/>
      <c r="R58" s="180"/>
      <c r="S58" s="180"/>
      <c r="T58" s="181"/>
      <c r="U58" s="179"/>
      <c r="V58" s="180"/>
      <c r="W58" s="180"/>
      <c r="X58" s="180"/>
      <c r="Y58" s="181"/>
      <c r="Z58" s="179"/>
      <c r="AA58" s="180"/>
      <c r="AB58" s="180"/>
      <c r="AC58" s="180"/>
      <c r="AD58" s="181"/>
      <c r="AE58" s="179">
        <v>0</v>
      </c>
      <c r="AF58" s="180">
        <v>10</v>
      </c>
      <c r="AG58" s="180">
        <v>0</v>
      </c>
      <c r="AH58" s="180" t="s">
        <v>38</v>
      </c>
      <c r="AI58" s="181">
        <v>0</v>
      </c>
      <c r="AJ58" s="179"/>
      <c r="AK58" s="180"/>
      <c r="AL58" s="180"/>
      <c r="AM58" s="180"/>
      <c r="AN58" s="194"/>
      <c r="AO58" s="61"/>
    </row>
    <row r="59" spans="1:41" s="5" customFormat="1" ht="12.75" customHeight="1" thickBot="1">
      <c r="A59" s="70">
        <v>47</v>
      </c>
      <c r="B59" s="127" t="s">
        <v>217</v>
      </c>
      <c r="C59" s="61" t="s">
        <v>140</v>
      </c>
      <c r="D59" s="210">
        <f t="shared" si="11"/>
        <v>10</v>
      </c>
      <c r="E59" s="128">
        <f t="shared" si="12"/>
        <v>0</v>
      </c>
      <c r="F59" s="179"/>
      <c r="G59" s="180"/>
      <c r="H59" s="180"/>
      <c r="I59" s="180"/>
      <c r="J59" s="181"/>
      <c r="K59" s="179">
        <v>0</v>
      </c>
      <c r="L59" s="180">
        <v>0</v>
      </c>
      <c r="M59" s="180">
        <v>10</v>
      </c>
      <c r="N59" s="180" t="s">
        <v>38</v>
      </c>
      <c r="O59" s="181">
        <v>0</v>
      </c>
      <c r="P59" s="179"/>
      <c r="Q59" s="180"/>
      <c r="R59" s="180"/>
      <c r="S59" s="180"/>
      <c r="T59" s="181"/>
      <c r="U59" s="179"/>
      <c r="V59" s="180"/>
      <c r="W59" s="180"/>
      <c r="X59" s="180"/>
      <c r="Y59" s="181"/>
      <c r="Z59" s="179"/>
      <c r="AA59" s="180"/>
      <c r="AB59" s="180"/>
      <c r="AC59" s="180"/>
      <c r="AD59" s="181"/>
      <c r="AE59" s="179"/>
      <c r="AF59" s="180"/>
      <c r="AG59" s="180"/>
      <c r="AH59" s="180"/>
      <c r="AI59" s="181"/>
      <c r="AJ59" s="179"/>
      <c r="AK59" s="180"/>
      <c r="AL59" s="180"/>
      <c r="AM59" s="180"/>
      <c r="AN59" s="194"/>
      <c r="AO59" s="61"/>
    </row>
    <row r="60" spans="1:41" s="5" customFormat="1" ht="12.75" customHeight="1" thickBot="1">
      <c r="A60" s="70">
        <v>48</v>
      </c>
      <c r="B60" s="127" t="s">
        <v>218</v>
      </c>
      <c r="C60" s="61" t="s">
        <v>141</v>
      </c>
      <c r="D60" s="210">
        <f t="shared" si="11"/>
        <v>10</v>
      </c>
      <c r="E60" s="128">
        <f t="shared" si="12"/>
        <v>0</v>
      </c>
      <c r="F60" s="179"/>
      <c r="G60" s="180"/>
      <c r="H60" s="180"/>
      <c r="I60" s="180"/>
      <c r="J60" s="181"/>
      <c r="K60" s="179"/>
      <c r="L60" s="180"/>
      <c r="M60" s="180"/>
      <c r="N60" s="180"/>
      <c r="O60" s="181"/>
      <c r="P60" s="179">
        <v>0</v>
      </c>
      <c r="Q60" s="180">
        <v>0</v>
      </c>
      <c r="R60" s="180">
        <v>10</v>
      </c>
      <c r="S60" s="180" t="s">
        <v>38</v>
      </c>
      <c r="T60" s="181">
        <v>0</v>
      </c>
      <c r="U60" s="179"/>
      <c r="V60" s="180"/>
      <c r="W60" s="180"/>
      <c r="X60" s="180"/>
      <c r="Y60" s="181"/>
      <c r="Z60" s="179"/>
      <c r="AA60" s="180"/>
      <c r="AB60" s="180"/>
      <c r="AC60" s="180"/>
      <c r="AD60" s="181"/>
      <c r="AE60" s="179"/>
      <c r="AF60" s="180"/>
      <c r="AG60" s="180"/>
      <c r="AH60" s="180"/>
      <c r="AI60" s="181"/>
      <c r="AJ60" s="179"/>
      <c r="AK60" s="180"/>
      <c r="AL60" s="180"/>
      <c r="AM60" s="180"/>
      <c r="AN60" s="194"/>
      <c r="AO60" s="61" t="s">
        <v>60</v>
      </c>
    </row>
    <row r="61" spans="1:41" s="5" customFormat="1" ht="12.75" customHeight="1" thickBot="1">
      <c r="A61" s="218" t="s">
        <v>51</v>
      </c>
      <c r="B61" s="219"/>
      <c r="C61" s="220"/>
      <c r="D61" s="128">
        <f>D48+D52+D28+D18+D8</f>
        <v>640</v>
      </c>
      <c r="E61" s="205">
        <f>E48+E28+E18+E8+E52</f>
        <v>150</v>
      </c>
      <c r="F61" s="205">
        <f>F48+F28+F18+F8+F52</f>
        <v>50</v>
      </c>
      <c r="G61" s="205">
        <f>G48+G28+G18+G8+G52</f>
        <v>50</v>
      </c>
      <c r="H61" s="205">
        <f>H48+H28+H18+H8</f>
        <v>25</v>
      </c>
      <c r="I61" s="205">
        <f>I48+I28+I18+I8</f>
        <v>0</v>
      </c>
      <c r="J61" s="205">
        <f>J48+J28+J18+J8+J52</f>
        <v>31</v>
      </c>
      <c r="K61" s="205">
        <f>K48+K28+K18+K8+K52</f>
        <v>50</v>
      </c>
      <c r="L61" s="205">
        <f>L48+L28+L18+L8+L52</f>
        <v>40</v>
      </c>
      <c r="M61" s="205">
        <f>M48+M28+M18+M8+M52</f>
        <v>40</v>
      </c>
      <c r="N61" s="205">
        <f>N48+N28+N18+N8</f>
        <v>0</v>
      </c>
      <c r="O61" s="205">
        <f>O48+O28+O18+O8+O52</f>
        <v>29</v>
      </c>
      <c r="P61" s="205">
        <f>P48+P28+P18+P8+P52</f>
        <v>50</v>
      </c>
      <c r="Q61" s="205">
        <f>Q48+Q28+Q18+Q8+Q52</f>
        <v>55</v>
      </c>
      <c r="R61" s="205">
        <f>R48+R28+R18+R8+R52</f>
        <v>40</v>
      </c>
      <c r="S61" s="205">
        <f>S48+S28+S18+S8</f>
        <v>0</v>
      </c>
      <c r="T61" s="205">
        <f>T48+T28+T18+T8+T52</f>
        <v>31</v>
      </c>
      <c r="U61" s="205">
        <f>U48+U28+U18+U8+U52</f>
        <v>65</v>
      </c>
      <c r="V61" s="205">
        <f>V48+V28+V18+V8+V52</f>
        <v>25</v>
      </c>
      <c r="W61" s="205">
        <f>W48+W28+W18+W8</f>
        <v>50</v>
      </c>
      <c r="X61" s="205">
        <f>X48+X28+X18+X8</f>
        <v>0</v>
      </c>
      <c r="Y61" s="205">
        <f>Y48+Y28+Y18+Y8+Y52</f>
        <v>31</v>
      </c>
      <c r="Z61" s="205">
        <f>Z48+Z28+Z18+Z8+Z52</f>
        <v>10</v>
      </c>
      <c r="AA61" s="205">
        <f>AA48+AA28+AA18+AA8+AA52</f>
        <v>0</v>
      </c>
      <c r="AB61" s="205">
        <f>AB48+AB28+AB18+AB8</f>
        <v>10</v>
      </c>
      <c r="AC61" s="205">
        <f>AC48+AC28+AC18+AC8</f>
        <v>0</v>
      </c>
      <c r="AD61" s="205">
        <f>AD48+AD28+AD18+AD8+AD52</f>
        <v>4</v>
      </c>
      <c r="AE61" s="205">
        <f>AE48+AE28+AE18+AE8+AE52</f>
        <v>25</v>
      </c>
      <c r="AF61" s="205">
        <f>AF48+AF28+AF18+AF8+AF52</f>
        <v>15</v>
      </c>
      <c r="AG61" s="205">
        <f>AG48+AG28+AG18+AG8</f>
        <v>0</v>
      </c>
      <c r="AH61" s="205">
        <f>AH48+AH28+AH18+AH8</f>
        <v>0</v>
      </c>
      <c r="AI61" s="205">
        <f>AI48+AI28+AI18+AI8+AI52</f>
        <v>10</v>
      </c>
      <c r="AJ61" s="205">
        <f>AJ48+AJ28+AJ18+AJ8+AJ52</f>
        <v>30</v>
      </c>
      <c r="AK61" s="205">
        <f>AK48+AK28+AK18+AK8+AK52</f>
        <v>5</v>
      </c>
      <c r="AL61" s="205">
        <f>AL48+AL28+AL18+AL8</f>
        <v>5</v>
      </c>
      <c r="AM61" s="205">
        <f>AM48+AM28+AM18+AM8</f>
        <v>0</v>
      </c>
      <c r="AN61" s="205">
        <f>AN48+AN28+AN18+AN8+AN52</f>
        <v>14</v>
      </c>
      <c r="AO61" s="61"/>
    </row>
    <row r="62" spans="1:41" s="5" customFormat="1" ht="12.75" customHeight="1">
      <c r="A62" s="221"/>
      <c r="B62" s="222"/>
      <c r="C62" s="222" t="s">
        <v>21</v>
      </c>
      <c r="D62" s="223"/>
      <c r="E62" s="223"/>
      <c r="F62" s="223"/>
      <c r="G62" s="223"/>
      <c r="H62" s="223"/>
      <c r="I62" s="223">
        <f>COUNTIF(I9:I60,"s")</f>
        <v>0</v>
      </c>
      <c r="J62" s="223"/>
      <c r="K62" s="223"/>
      <c r="L62" s="223"/>
      <c r="M62" s="223"/>
      <c r="N62" s="223">
        <f>COUNTIF(N9:N60,"s")</f>
        <v>0</v>
      </c>
      <c r="O62" s="223"/>
      <c r="P62" s="223"/>
      <c r="Q62" s="223"/>
      <c r="R62" s="223"/>
      <c r="S62" s="223">
        <f>COUNTIF(S9:S60,"s")</f>
        <v>0</v>
      </c>
      <c r="T62" s="223"/>
      <c r="U62" s="223"/>
      <c r="V62" s="223"/>
      <c r="W62" s="223"/>
      <c r="X62" s="223">
        <f>COUNTIF(X9:X60,"s")</f>
        <v>0</v>
      </c>
      <c r="Y62" s="223"/>
      <c r="Z62" s="223"/>
      <c r="AA62" s="223"/>
      <c r="AB62" s="223"/>
      <c r="AC62" s="223">
        <f>COUNTIF(AC9:AC60,"s")</f>
        <v>0</v>
      </c>
      <c r="AD62" s="223"/>
      <c r="AE62" s="223"/>
      <c r="AF62" s="223"/>
      <c r="AG62" s="223"/>
      <c r="AH62" s="223">
        <f>COUNTIF(AH9:AH60,"s")</f>
        <v>0</v>
      </c>
      <c r="AI62" s="223"/>
      <c r="AJ62" s="223"/>
      <c r="AK62" s="223"/>
      <c r="AL62" s="223"/>
      <c r="AM62" s="223">
        <f>COUNTIF(AM9:AM60,"s")</f>
        <v>0</v>
      </c>
      <c r="AN62" s="224"/>
      <c r="AO62" s="225"/>
    </row>
    <row r="63" spans="1:41" s="5" customFormat="1" ht="12.75" customHeight="1" thickBot="1">
      <c r="A63" s="226"/>
      <c r="B63" s="227"/>
      <c r="C63" s="227" t="s">
        <v>22</v>
      </c>
      <c r="D63" s="228"/>
      <c r="E63" s="228"/>
      <c r="F63" s="228"/>
      <c r="G63" s="228"/>
      <c r="H63" s="228"/>
      <c r="I63" s="228">
        <f>COUNTIF(I9:I60,"v")</f>
        <v>2</v>
      </c>
      <c r="J63" s="228"/>
      <c r="K63" s="228"/>
      <c r="L63" s="228"/>
      <c r="M63" s="228"/>
      <c r="N63" s="228">
        <f>COUNTIF(N9:N60,"v")</f>
        <v>3</v>
      </c>
      <c r="O63" s="228"/>
      <c r="P63" s="228"/>
      <c r="Q63" s="228"/>
      <c r="R63" s="228"/>
      <c r="S63" s="228">
        <f>COUNTIF(S9:S60,"v")</f>
        <v>4</v>
      </c>
      <c r="T63" s="228"/>
      <c r="U63" s="228"/>
      <c r="V63" s="228"/>
      <c r="W63" s="228"/>
      <c r="X63" s="228">
        <f>COUNTIF(X9:X60,"v")</f>
        <v>3</v>
      </c>
      <c r="Y63" s="228"/>
      <c r="Z63" s="228"/>
      <c r="AA63" s="228"/>
      <c r="AB63" s="228"/>
      <c r="AC63" s="228">
        <f>COUNTIF(AC9:AC60,"v")</f>
        <v>1</v>
      </c>
      <c r="AD63" s="228"/>
      <c r="AE63" s="228"/>
      <c r="AF63" s="228"/>
      <c r="AG63" s="228"/>
      <c r="AH63" s="228">
        <f>COUNTIF(AH9:AH60,"v")</f>
        <v>0</v>
      </c>
      <c r="AI63" s="228"/>
      <c r="AJ63" s="228"/>
      <c r="AK63" s="228"/>
      <c r="AL63" s="228"/>
      <c r="AM63" s="228">
        <f>COUNTIF(AM9:AM60,"v")</f>
        <v>0</v>
      </c>
      <c r="AN63" s="229"/>
      <c r="AO63" s="225"/>
    </row>
    <row r="64" spans="1:41" ht="12.75" customHeight="1">
      <c r="A64" s="226"/>
      <c r="B64" s="227"/>
      <c r="C64" s="227" t="s">
        <v>36</v>
      </c>
      <c r="D64" s="228"/>
      <c r="E64" s="228"/>
      <c r="F64" s="228"/>
      <c r="G64" s="228"/>
      <c r="H64" s="228"/>
      <c r="I64" s="223">
        <f>COUNTIF(I11:I62,"s")</f>
        <v>0</v>
      </c>
      <c r="J64" s="228"/>
      <c r="K64" s="228"/>
      <c r="L64" s="228"/>
      <c r="M64" s="228"/>
      <c r="N64" s="228">
        <f>COUNTIF(N9:N60,"é")</f>
        <v>5</v>
      </c>
      <c r="O64" s="228"/>
      <c r="P64" s="228"/>
      <c r="Q64" s="228"/>
      <c r="R64" s="228"/>
      <c r="S64" s="228">
        <f>COUNTIF(S9:S60,"é")</f>
        <v>4</v>
      </c>
      <c r="T64" s="228"/>
      <c r="U64" s="228"/>
      <c r="V64" s="228"/>
      <c r="W64" s="228"/>
      <c r="X64" s="228">
        <f>COUNTIF(X9:X60,"é")</f>
        <v>5</v>
      </c>
      <c r="Y64" s="228"/>
      <c r="Z64" s="228"/>
      <c r="AA64" s="228"/>
      <c r="AB64" s="228"/>
      <c r="AC64" s="228">
        <f>COUNTIF(AC9:AC60,"é")</f>
        <v>0</v>
      </c>
      <c r="AD64" s="228"/>
      <c r="AE64" s="228"/>
      <c r="AF64" s="228"/>
      <c r="AG64" s="228"/>
      <c r="AH64" s="228">
        <f>COUNTIF(AH9:AH60,"é")</f>
        <v>3</v>
      </c>
      <c r="AI64" s="228"/>
      <c r="AJ64" s="228"/>
      <c r="AK64" s="228"/>
      <c r="AL64" s="228"/>
      <c r="AM64" s="228">
        <f>COUNTIF(AM9:AM60,"é")</f>
        <v>4</v>
      </c>
      <c r="AN64" s="229"/>
      <c r="AO64" s="225"/>
    </row>
    <row r="65" spans="1:41" ht="12.75" customHeight="1" thickBot="1">
      <c r="A65" s="283"/>
      <c r="B65" s="284"/>
      <c r="C65" s="284" t="s">
        <v>273</v>
      </c>
      <c r="D65" s="285"/>
      <c r="E65" s="285"/>
      <c r="F65" s="285"/>
      <c r="G65" s="285"/>
      <c r="H65" s="285"/>
      <c r="I65" s="228">
        <f>COUNTIF(I11:I62,"v")</f>
        <v>1</v>
      </c>
      <c r="J65" s="285"/>
      <c r="K65" s="285"/>
      <c r="L65" s="285"/>
      <c r="M65" s="285"/>
      <c r="N65" s="285">
        <v>1</v>
      </c>
      <c r="O65" s="285"/>
      <c r="P65" s="285"/>
      <c r="Q65" s="285"/>
      <c r="R65" s="285"/>
      <c r="S65" s="285">
        <v>1</v>
      </c>
      <c r="T65" s="285"/>
      <c r="U65" s="285"/>
      <c r="V65" s="285"/>
      <c r="W65" s="285"/>
      <c r="X65" s="285">
        <v>1</v>
      </c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6"/>
      <c r="AO65" s="225"/>
    </row>
    <row r="66" spans="1:41" ht="12.75" customHeight="1" thickBot="1">
      <c r="A66" s="230"/>
      <c r="B66" s="231"/>
      <c r="C66" s="231" t="s">
        <v>52</v>
      </c>
      <c r="D66" s="232"/>
      <c r="E66" s="232"/>
      <c r="F66" s="232"/>
      <c r="G66" s="232"/>
      <c r="H66" s="232"/>
      <c r="I66" s="223">
        <f>COUNTIF(I13:I64,"s")</f>
        <v>0</v>
      </c>
      <c r="J66" s="232"/>
      <c r="K66" s="232"/>
      <c r="L66" s="232"/>
      <c r="M66" s="232"/>
      <c r="N66" s="232">
        <f>COUNTIF(N9:N60,"a")</f>
        <v>1</v>
      </c>
      <c r="O66" s="232"/>
      <c r="P66" s="232"/>
      <c r="Q66" s="232"/>
      <c r="R66" s="232"/>
      <c r="S66" s="232">
        <f>COUNTIF(S9:S60,"a")</f>
        <v>1</v>
      </c>
      <c r="T66" s="232"/>
      <c r="U66" s="232"/>
      <c r="V66" s="232"/>
      <c r="W66" s="232"/>
      <c r="X66" s="232">
        <f>COUNTIF(X9:X60,"a")</f>
        <v>0</v>
      </c>
      <c r="Y66" s="232"/>
      <c r="Z66" s="232"/>
      <c r="AA66" s="232"/>
      <c r="AB66" s="232"/>
      <c r="AC66" s="232">
        <f>COUNTIF(AC9:AC60,"a")</f>
        <v>0</v>
      </c>
      <c r="AD66" s="232"/>
      <c r="AE66" s="232"/>
      <c r="AF66" s="232"/>
      <c r="AG66" s="232"/>
      <c r="AH66" s="232">
        <f>COUNTIF(AH9:AH60,"a")</f>
        <v>1</v>
      </c>
      <c r="AI66" s="232"/>
      <c r="AJ66" s="232"/>
      <c r="AK66" s="232"/>
      <c r="AL66" s="232"/>
      <c r="AM66" s="232">
        <f>COUNTIF(AM9:AM60,"a")</f>
        <v>0</v>
      </c>
      <c r="AN66" s="233"/>
      <c r="AO66" s="225"/>
    </row>
    <row r="67" spans="1:41" ht="12.75" customHeight="1">
      <c r="A67" s="93"/>
      <c r="B67" s="93"/>
      <c r="C67" s="56" t="s">
        <v>145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225"/>
    </row>
    <row r="68" spans="1:41" s="5" customFormat="1" ht="12.75" customHeight="1">
      <c r="A68" s="1"/>
      <c r="B68" s="1"/>
      <c r="C68" s="56"/>
      <c r="E68" s="5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9"/>
    </row>
    <row r="69" spans="1:41" s="5" customFormat="1" ht="12.75" customHeight="1">
      <c r="A69" s="1"/>
      <c r="B69" s="14" t="s">
        <v>42</v>
      </c>
      <c r="C69" s="15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9"/>
    </row>
    <row r="70" spans="1:41" s="5" customFormat="1" ht="12.75" customHeight="1" thickBot="1">
      <c r="A70" s="1"/>
      <c r="B70" s="16"/>
      <c r="C70" s="15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9"/>
    </row>
    <row r="71" spans="1:41" s="236" customFormat="1" ht="12.75" customHeight="1" thickBot="1">
      <c r="A71" s="161" t="s">
        <v>19</v>
      </c>
      <c r="B71" s="151"/>
      <c r="C71" s="199"/>
      <c r="D71" s="234">
        <f aca="true" t="shared" si="13" ref="D71:AN71">SUM(D72:D83)</f>
        <v>165</v>
      </c>
      <c r="E71" s="234">
        <f t="shared" si="13"/>
        <v>60</v>
      </c>
      <c r="F71" s="189">
        <f t="shared" si="13"/>
        <v>0</v>
      </c>
      <c r="G71" s="189">
        <f t="shared" si="13"/>
        <v>0</v>
      </c>
      <c r="H71" s="189">
        <f t="shared" si="13"/>
        <v>0</v>
      </c>
      <c r="I71" s="189">
        <f t="shared" si="13"/>
        <v>0</v>
      </c>
      <c r="J71" s="235">
        <f t="shared" si="13"/>
        <v>0</v>
      </c>
      <c r="K71" s="189">
        <f t="shared" si="13"/>
        <v>0</v>
      </c>
      <c r="L71" s="189">
        <f t="shared" si="13"/>
        <v>0</v>
      </c>
      <c r="M71" s="189">
        <f t="shared" si="13"/>
        <v>0</v>
      </c>
      <c r="N71" s="189">
        <f t="shared" si="13"/>
        <v>0</v>
      </c>
      <c r="O71" s="235">
        <f t="shared" si="13"/>
        <v>0</v>
      </c>
      <c r="P71" s="189">
        <f t="shared" si="13"/>
        <v>0</v>
      </c>
      <c r="Q71" s="189">
        <f t="shared" si="13"/>
        <v>0</v>
      </c>
      <c r="R71" s="189">
        <f t="shared" si="13"/>
        <v>0</v>
      </c>
      <c r="S71" s="189">
        <f t="shared" si="13"/>
        <v>0</v>
      </c>
      <c r="T71" s="235">
        <f t="shared" si="13"/>
        <v>0</v>
      </c>
      <c r="U71" s="189">
        <f t="shared" si="13"/>
        <v>0</v>
      </c>
      <c r="V71" s="189">
        <f t="shared" si="13"/>
        <v>0</v>
      </c>
      <c r="W71" s="189">
        <f t="shared" si="13"/>
        <v>0</v>
      </c>
      <c r="X71" s="189">
        <f t="shared" si="13"/>
        <v>0</v>
      </c>
      <c r="Y71" s="235">
        <f t="shared" si="13"/>
        <v>0</v>
      </c>
      <c r="Z71" s="189">
        <f t="shared" si="13"/>
        <v>45</v>
      </c>
      <c r="AA71" s="189">
        <f t="shared" si="13"/>
        <v>0</v>
      </c>
      <c r="AB71" s="189">
        <f t="shared" si="13"/>
        <v>50</v>
      </c>
      <c r="AC71" s="189">
        <f t="shared" si="13"/>
        <v>0</v>
      </c>
      <c r="AD71" s="235">
        <f t="shared" si="13"/>
        <v>25</v>
      </c>
      <c r="AE71" s="189">
        <f t="shared" si="13"/>
        <v>25</v>
      </c>
      <c r="AF71" s="189">
        <f t="shared" si="13"/>
        <v>0</v>
      </c>
      <c r="AG71" s="189">
        <f t="shared" si="13"/>
        <v>30</v>
      </c>
      <c r="AH71" s="189">
        <f t="shared" si="13"/>
        <v>0</v>
      </c>
      <c r="AI71" s="235">
        <f t="shared" si="13"/>
        <v>16</v>
      </c>
      <c r="AJ71" s="189">
        <f t="shared" si="13"/>
        <v>0</v>
      </c>
      <c r="AK71" s="189">
        <f t="shared" si="13"/>
        <v>15</v>
      </c>
      <c r="AL71" s="189">
        <f t="shared" si="13"/>
        <v>0</v>
      </c>
      <c r="AM71" s="189">
        <f t="shared" si="13"/>
        <v>0</v>
      </c>
      <c r="AN71" s="235">
        <f t="shared" si="13"/>
        <v>19</v>
      </c>
      <c r="AO71" s="64"/>
    </row>
    <row r="72" spans="1:41" s="236" customFormat="1" ht="14.25" customHeight="1" thickBot="1">
      <c r="A72" s="70">
        <v>1</v>
      </c>
      <c r="B72" s="127" t="s">
        <v>219</v>
      </c>
      <c r="C72" s="61" t="s">
        <v>46</v>
      </c>
      <c r="D72" s="62">
        <f aca="true" t="shared" si="14" ref="D72:D83">SUM(F72:AN72)-E72</f>
        <v>20</v>
      </c>
      <c r="E72" s="63">
        <f>J72+O72+T72+Y72+AD72+AI72+AN72</f>
        <v>5</v>
      </c>
      <c r="F72" s="237"/>
      <c r="G72" s="238"/>
      <c r="H72" s="238"/>
      <c r="I72" s="238"/>
      <c r="J72" s="239"/>
      <c r="K72" s="240"/>
      <c r="L72" s="238"/>
      <c r="M72" s="238"/>
      <c r="N72" s="238"/>
      <c r="O72" s="241"/>
      <c r="P72" s="240"/>
      <c r="Q72" s="238"/>
      <c r="R72" s="238"/>
      <c r="S72" s="238"/>
      <c r="T72" s="239"/>
      <c r="U72" s="237"/>
      <c r="V72" s="238"/>
      <c r="W72" s="238"/>
      <c r="X72" s="238"/>
      <c r="Y72" s="241"/>
      <c r="Z72" s="240">
        <v>10</v>
      </c>
      <c r="AA72" s="238">
        <v>0</v>
      </c>
      <c r="AB72" s="238">
        <v>10</v>
      </c>
      <c r="AC72" s="238" t="s">
        <v>28</v>
      </c>
      <c r="AD72" s="239">
        <v>5</v>
      </c>
      <c r="AE72" s="237"/>
      <c r="AF72" s="238"/>
      <c r="AG72" s="238"/>
      <c r="AH72" s="238"/>
      <c r="AI72" s="239"/>
      <c r="AJ72" s="237"/>
      <c r="AK72" s="238"/>
      <c r="AL72" s="238"/>
      <c r="AM72" s="238"/>
      <c r="AN72" s="241"/>
      <c r="AO72" s="65" t="s">
        <v>153</v>
      </c>
    </row>
    <row r="73" spans="1:41" s="236" customFormat="1" ht="12.75" customHeight="1" thickBot="1">
      <c r="A73" s="70">
        <v>2</v>
      </c>
      <c r="B73" s="127" t="s">
        <v>220</v>
      </c>
      <c r="C73" s="61" t="s">
        <v>53</v>
      </c>
      <c r="D73" s="62">
        <f t="shared" si="14"/>
        <v>10</v>
      </c>
      <c r="E73" s="63">
        <f>J73+O73+T73+Y73+AD73+AI73+AN73</f>
        <v>4</v>
      </c>
      <c r="F73" s="195"/>
      <c r="G73" s="215"/>
      <c r="H73" s="215"/>
      <c r="I73" s="215"/>
      <c r="J73" s="216"/>
      <c r="K73" s="200"/>
      <c r="L73" s="215"/>
      <c r="M73" s="215"/>
      <c r="N73" s="215"/>
      <c r="O73" s="217"/>
      <c r="P73" s="200"/>
      <c r="Q73" s="215"/>
      <c r="R73" s="215"/>
      <c r="S73" s="215"/>
      <c r="T73" s="216"/>
      <c r="U73" s="195"/>
      <c r="V73" s="215"/>
      <c r="W73" s="215"/>
      <c r="X73" s="215"/>
      <c r="Y73" s="217"/>
      <c r="Z73" s="200"/>
      <c r="AA73" s="215"/>
      <c r="AB73" s="215"/>
      <c r="AC73" s="215"/>
      <c r="AD73" s="216"/>
      <c r="AE73" s="195">
        <v>5</v>
      </c>
      <c r="AF73" s="215">
        <v>0</v>
      </c>
      <c r="AG73" s="215">
        <v>5</v>
      </c>
      <c r="AH73" s="215" t="s">
        <v>28</v>
      </c>
      <c r="AI73" s="216">
        <v>4</v>
      </c>
      <c r="AJ73" s="195"/>
      <c r="AK73" s="215"/>
      <c r="AL73" s="215"/>
      <c r="AM73" s="215"/>
      <c r="AN73" s="217"/>
      <c r="AO73" s="98" t="s">
        <v>46</v>
      </c>
    </row>
    <row r="74" spans="1:41" s="236" customFormat="1" ht="12.75" customHeight="1" thickBot="1">
      <c r="A74" s="70">
        <v>3</v>
      </c>
      <c r="B74" s="127" t="s">
        <v>221</v>
      </c>
      <c r="C74" s="61" t="s">
        <v>136</v>
      </c>
      <c r="D74" s="62">
        <f t="shared" si="14"/>
        <v>20</v>
      </c>
      <c r="E74" s="63">
        <f aca="true" t="shared" si="15" ref="E74:E83">J74+O74+T74+Y74+AD74+AI74+AN74</f>
        <v>4</v>
      </c>
      <c r="F74" s="193"/>
      <c r="G74" s="180"/>
      <c r="H74" s="180"/>
      <c r="I74" s="180"/>
      <c r="J74" s="181"/>
      <c r="K74" s="179"/>
      <c r="L74" s="180"/>
      <c r="M74" s="180"/>
      <c r="N74" s="180"/>
      <c r="O74" s="194"/>
      <c r="P74" s="179"/>
      <c r="Q74" s="180"/>
      <c r="R74" s="180"/>
      <c r="S74" s="180"/>
      <c r="T74" s="181"/>
      <c r="U74" s="193"/>
      <c r="V74" s="180"/>
      <c r="W74" s="180"/>
      <c r="X74" s="180"/>
      <c r="Y74" s="194"/>
      <c r="Z74" s="200">
        <v>10</v>
      </c>
      <c r="AA74" s="180">
        <v>0</v>
      </c>
      <c r="AB74" s="180">
        <v>10</v>
      </c>
      <c r="AC74" s="180" t="s">
        <v>37</v>
      </c>
      <c r="AD74" s="181">
        <v>4</v>
      </c>
      <c r="AE74" s="193"/>
      <c r="AF74" s="180"/>
      <c r="AG74" s="180"/>
      <c r="AH74" s="180"/>
      <c r="AI74" s="181"/>
      <c r="AJ74" s="193"/>
      <c r="AK74" s="180"/>
      <c r="AL74" s="180"/>
      <c r="AM74" s="180"/>
      <c r="AN74" s="194"/>
      <c r="AO74" s="98" t="s">
        <v>116</v>
      </c>
    </row>
    <row r="75" spans="1:41" s="236" customFormat="1" ht="12.75" customHeight="1" thickBot="1">
      <c r="A75" s="70">
        <v>4</v>
      </c>
      <c r="B75" s="127" t="s">
        <v>222</v>
      </c>
      <c r="C75" s="61" t="s">
        <v>137</v>
      </c>
      <c r="D75" s="62">
        <f t="shared" si="14"/>
        <v>20</v>
      </c>
      <c r="E75" s="63">
        <f t="shared" si="15"/>
        <v>4</v>
      </c>
      <c r="F75" s="193"/>
      <c r="G75" s="180"/>
      <c r="H75" s="180"/>
      <c r="I75" s="180"/>
      <c r="J75" s="181"/>
      <c r="K75" s="179"/>
      <c r="L75" s="180"/>
      <c r="M75" s="180"/>
      <c r="N75" s="180"/>
      <c r="O75" s="194"/>
      <c r="P75" s="179"/>
      <c r="Q75" s="180"/>
      <c r="R75" s="180"/>
      <c r="S75" s="180"/>
      <c r="T75" s="181"/>
      <c r="U75" s="193"/>
      <c r="V75" s="180"/>
      <c r="W75" s="180"/>
      <c r="X75" s="180"/>
      <c r="Y75" s="194"/>
      <c r="Z75" s="179">
        <v>10</v>
      </c>
      <c r="AA75" s="180">
        <v>0</v>
      </c>
      <c r="AB75" s="180">
        <v>10</v>
      </c>
      <c r="AC75" s="180" t="s">
        <v>28</v>
      </c>
      <c r="AD75" s="181">
        <v>4</v>
      </c>
      <c r="AE75" s="193"/>
      <c r="AF75" s="180"/>
      <c r="AG75" s="180"/>
      <c r="AH75" s="180"/>
      <c r="AI75" s="181"/>
      <c r="AJ75" s="193"/>
      <c r="AK75" s="180"/>
      <c r="AL75" s="180"/>
      <c r="AM75" s="180"/>
      <c r="AN75" s="194"/>
      <c r="AO75" s="98" t="s">
        <v>153</v>
      </c>
    </row>
    <row r="76" spans="1:41" s="236" customFormat="1" ht="12.75" customHeight="1" thickBot="1">
      <c r="A76" s="70">
        <v>5</v>
      </c>
      <c r="B76" s="127" t="s">
        <v>223</v>
      </c>
      <c r="C76" s="61" t="s">
        <v>138</v>
      </c>
      <c r="D76" s="62">
        <f>SUM(F76:AN76)-E76</f>
        <v>15</v>
      </c>
      <c r="E76" s="63">
        <f>J76+O76+T76+Y76+AD76+AI76+AN76</f>
        <v>4</v>
      </c>
      <c r="F76" s="193"/>
      <c r="G76" s="180"/>
      <c r="H76" s="180"/>
      <c r="I76" s="180"/>
      <c r="J76" s="181"/>
      <c r="K76" s="179"/>
      <c r="L76" s="180"/>
      <c r="M76" s="180"/>
      <c r="N76" s="180"/>
      <c r="O76" s="194"/>
      <c r="P76" s="179"/>
      <c r="Q76" s="180"/>
      <c r="R76" s="180"/>
      <c r="S76" s="180"/>
      <c r="T76" s="181"/>
      <c r="U76" s="193"/>
      <c r="V76" s="180"/>
      <c r="W76" s="180"/>
      <c r="X76" s="180"/>
      <c r="Y76" s="194"/>
      <c r="Z76" s="179">
        <v>5</v>
      </c>
      <c r="AA76" s="180">
        <v>0</v>
      </c>
      <c r="AB76" s="180">
        <v>10</v>
      </c>
      <c r="AC76" s="180" t="s">
        <v>37</v>
      </c>
      <c r="AD76" s="181">
        <v>4</v>
      </c>
      <c r="AE76" s="193"/>
      <c r="AF76" s="180"/>
      <c r="AG76" s="180"/>
      <c r="AH76" s="180"/>
      <c r="AI76" s="181"/>
      <c r="AJ76" s="193"/>
      <c r="AK76" s="180"/>
      <c r="AL76" s="180"/>
      <c r="AM76" s="180"/>
      <c r="AN76" s="194"/>
      <c r="AO76" s="98" t="s">
        <v>43</v>
      </c>
    </row>
    <row r="77" spans="1:41" s="236" customFormat="1" ht="13.5" customHeight="1" thickBot="1">
      <c r="A77" s="70">
        <v>6</v>
      </c>
      <c r="B77" s="127" t="s">
        <v>224</v>
      </c>
      <c r="C77" s="61" t="s">
        <v>152</v>
      </c>
      <c r="D77" s="62">
        <f>SUM(F77:AN77)-E77</f>
        <v>10</v>
      </c>
      <c r="E77" s="63">
        <f>J77+O77+T77+Y77+AD77+AI77+AN77</f>
        <v>4</v>
      </c>
      <c r="F77" s="193"/>
      <c r="G77" s="180"/>
      <c r="H77" s="180"/>
      <c r="I77" s="180"/>
      <c r="J77" s="181"/>
      <c r="K77" s="179"/>
      <c r="L77" s="180"/>
      <c r="M77" s="180"/>
      <c r="N77" s="180"/>
      <c r="O77" s="194"/>
      <c r="P77" s="179"/>
      <c r="Q77" s="180"/>
      <c r="R77" s="180"/>
      <c r="S77" s="180"/>
      <c r="T77" s="181"/>
      <c r="U77" s="193"/>
      <c r="V77" s="180"/>
      <c r="W77" s="180"/>
      <c r="X77" s="180"/>
      <c r="Y77" s="194"/>
      <c r="Z77" s="179">
        <v>5</v>
      </c>
      <c r="AA77" s="180">
        <v>0</v>
      </c>
      <c r="AB77" s="180">
        <v>5</v>
      </c>
      <c r="AC77" s="180" t="s">
        <v>28</v>
      </c>
      <c r="AD77" s="181">
        <v>4</v>
      </c>
      <c r="AE77" s="193"/>
      <c r="AF77" s="180"/>
      <c r="AG77" s="180"/>
      <c r="AH77" s="180"/>
      <c r="AI77" s="181"/>
      <c r="AJ77" s="193"/>
      <c r="AK77" s="180"/>
      <c r="AL77" s="180"/>
      <c r="AM77" s="180"/>
      <c r="AN77" s="194"/>
      <c r="AO77" s="98" t="s">
        <v>153</v>
      </c>
    </row>
    <row r="78" spans="1:41" s="236" customFormat="1" ht="12.75" customHeight="1" thickBot="1">
      <c r="A78" s="70">
        <v>7</v>
      </c>
      <c r="B78" s="127" t="s">
        <v>225</v>
      </c>
      <c r="C78" s="61" t="s">
        <v>169</v>
      </c>
      <c r="D78" s="62">
        <f t="shared" si="14"/>
        <v>10</v>
      </c>
      <c r="E78" s="63">
        <f t="shared" si="15"/>
        <v>4</v>
      </c>
      <c r="F78" s="193"/>
      <c r="G78" s="180"/>
      <c r="H78" s="180"/>
      <c r="I78" s="180"/>
      <c r="J78" s="181"/>
      <c r="K78" s="179"/>
      <c r="L78" s="180"/>
      <c r="M78" s="180"/>
      <c r="N78" s="180"/>
      <c r="O78" s="194"/>
      <c r="P78" s="179"/>
      <c r="Q78" s="180"/>
      <c r="R78" s="180"/>
      <c r="S78" s="180"/>
      <c r="T78" s="181"/>
      <c r="U78" s="193"/>
      <c r="V78" s="180"/>
      <c r="W78" s="180"/>
      <c r="X78" s="180"/>
      <c r="Y78" s="194"/>
      <c r="Z78" s="179">
        <v>5</v>
      </c>
      <c r="AA78" s="180">
        <v>0</v>
      </c>
      <c r="AB78" s="180">
        <v>5</v>
      </c>
      <c r="AC78" s="180" t="s">
        <v>37</v>
      </c>
      <c r="AD78" s="181">
        <v>4</v>
      </c>
      <c r="AE78" s="193"/>
      <c r="AF78" s="180"/>
      <c r="AG78" s="180"/>
      <c r="AH78" s="180"/>
      <c r="AI78" s="181"/>
      <c r="AJ78" s="179"/>
      <c r="AK78" s="180"/>
      <c r="AL78" s="180"/>
      <c r="AM78" s="180"/>
      <c r="AN78" s="194"/>
      <c r="AO78" s="98"/>
    </row>
    <row r="79" spans="1:41" s="236" customFormat="1" ht="12.75" customHeight="1" thickBot="1">
      <c r="A79" s="70">
        <v>8</v>
      </c>
      <c r="B79" s="127" t="s">
        <v>226</v>
      </c>
      <c r="C79" s="61" t="s">
        <v>40</v>
      </c>
      <c r="D79" s="62">
        <f t="shared" si="14"/>
        <v>15</v>
      </c>
      <c r="E79" s="63">
        <f t="shared" si="15"/>
        <v>4</v>
      </c>
      <c r="F79" s="193"/>
      <c r="G79" s="180"/>
      <c r="H79" s="180"/>
      <c r="I79" s="180"/>
      <c r="J79" s="181"/>
      <c r="K79" s="179"/>
      <c r="L79" s="180"/>
      <c r="M79" s="180"/>
      <c r="N79" s="180"/>
      <c r="O79" s="194"/>
      <c r="P79" s="179"/>
      <c r="Q79" s="180"/>
      <c r="R79" s="180"/>
      <c r="S79" s="180"/>
      <c r="T79" s="181"/>
      <c r="U79" s="193"/>
      <c r="V79" s="180"/>
      <c r="W79" s="180"/>
      <c r="X79" s="180"/>
      <c r="Y79" s="194"/>
      <c r="Z79" s="179"/>
      <c r="AA79" s="180"/>
      <c r="AB79" s="180"/>
      <c r="AC79" s="180"/>
      <c r="AD79" s="181"/>
      <c r="AE79" s="193">
        <v>10</v>
      </c>
      <c r="AF79" s="180">
        <v>0</v>
      </c>
      <c r="AG79" s="180">
        <v>5</v>
      </c>
      <c r="AH79" s="180" t="s">
        <v>28</v>
      </c>
      <c r="AI79" s="181">
        <v>4</v>
      </c>
      <c r="AJ79" s="193"/>
      <c r="AK79" s="180"/>
      <c r="AL79" s="180"/>
      <c r="AM79" s="180"/>
      <c r="AN79" s="194"/>
      <c r="AO79" s="98"/>
    </row>
    <row r="80" spans="1:41" s="236" customFormat="1" ht="12.75" customHeight="1" thickBot="1">
      <c r="A80" s="70">
        <v>9</v>
      </c>
      <c r="B80" s="127" t="s">
        <v>227</v>
      </c>
      <c r="C80" s="61" t="s">
        <v>139</v>
      </c>
      <c r="D80" s="62">
        <f t="shared" si="14"/>
        <v>15</v>
      </c>
      <c r="E80" s="63">
        <f t="shared" si="15"/>
        <v>4</v>
      </c>
      <c r="F80" s="193"/>
      <c r="G80" s="180"/>
      <c r="H80" s="180"/>
      <c r="I80" s="180"/>
      <c r="J80" s="181"/>
      <c r="K80" s="179"/>
      <c r="L80" s="180"/>
      <c r="M80" s="180"/>
      <c r="N80" s="180"/>
      <c r="O80" s="194"/>
      <c r="P80" s="179"/>
      <c r="Q80" s="180"/>
      <c r="R80" s="180"/>
      <c r="S80" s="180"/>
      <c r="T80" s="181"/>
      <c r="U80" s="193"/>
      <c r="V80" s="180"/>
      <c r="W80" s="180"/>
      <c r="X80" s="180"/>
      <c r="Y80" s="194"/>
      <c r="Z80" s="179"/>
      <c r="AA80" s="180"/>
      <c r="AB80" s="180"/>
      <c r="AC80" s="180"/>
      <c r="AD80" s="181"/>
      <c r="AE80" s="193">
        <v>5</v>
      </c>
      <c r="AF80" s="180">
        <v>0</v>
      </c>
      <c r="AG80" s="180">
        <v>10</v>
      </c>
      <c r="AH80" s="180" t="s">
        <v>28</v>
      </c>
      <c r="AI80" s="181">
        <v>4</v>
      </c>
      <c r="AJ80" s="193"/>
      <c r="AK80" s="180"/>
      <c r="AL80" s="180"/>
      <c r="AM80" s="180"/>
      <c r="AN80" s="194"/>
      <c r="AO80" s="98" t="s">
        <v>138</v>
      </c>
    </row>
    <row r="81" spans="1:41" s="236" customFormat="1" ht="15" customHeight="1" thickBot="1">
      <c r="A81" s="70">
        <v>10</v>
      </c>
      <c r="B81" s="127" t="s">
        <v>228</v>
      </c>
      <c r="C81" s="61" t="s">
        <v>32</v>
      </c>
      <c r="D81" s="62">
        <f t="shared" si="14"/>
        <v>15</v>
      </c>
      <c r="E81" s="63">
        <f t="shared" si="15"/>
        <v>4</v>
      </c>
      <c r="F81" s="193"/>
      <c r="G81" s="180"/>
      <c r="H81" s="180"/>
      <c r="I81" s="180"/>
      <c r="J81" s="181"/>
      <c r="K81" s="179"/>
      <c r="L81" s="180"/>
      <c r="M81" s="180"/>
      <c r="N81" s="180"/>
      <c r="O81" s="194"/>
      <c r="P81" s="179"/>
      <c r="Q81" s="180"/>
      <c r="R81" s="180"/>
      <c r="S81" s="180"/>
      <c r="T81" s="181"/>
      <c r="U81" s="193"/>
      <c r="V81" s="180"/>
      <c r="W81" s="180"/>
      <c r="X81" s="180"/>
      <c r="Y81" s="194"/>
      <c r="Z81" s="179"/>
      <c r="AA81" s="180"/>
      <c r="AB81" s="180"/>
      <c r="AC81" s="180"/>
      <c r="AD81" s="181"/>
      <c r="AE81" s="193">
        <v>5</v>
      </c>
      <c r="AF81" s="180">
        <v>0</v>
      </c>
      <c r="AG81" s="180">
        <v>10</v>
      </c>
      <c r="AH81" s="180" t="s">
        <v>28</v>
      </c>
      <c r="AI81" s="181">
        <v>4</v>
      </c>
      <c r="AJ81" s="193"/>
      <c r="AK81" s="180"/>
      <c r="AL81" s="180"/>
      <c r="AM81" s="180"/>
      <c r="AN81" s="194"/>
      <c r="AO81" s="98" t="s">
        <v>173</v>
      </c>
    </row>
    <row r="82" spans="1:41" s="236" customFormat="1" ht="12.75" customHeight="1" thickBot="1">
      <c r="A82" s="70">
        <v>11</v>
      </c>
      <c r="B82" s="287" t="s">
        <v>283</v>
      </c>
      <c r="C82" s="61" t="s">
        <v>25</v>
      </c>
      <c r="D82" s="62">
        <f t="shared" si="14"/>
        <v>10</v>
      </c>
      <c r="E82" s="63">
        <f t="shared" si="15"/>
        <v>4</v>
      </c>
      <c r="F82" s="193"/>
      <c r="G82" s="180"/>
      <c r="H82" s="180"/>
      <c r="I82" s="180"/>
      <c r="J82" s="181"/>
      <c r="K82" s="179"/>
      <c r="L82" s="180"/>
      <c r="M82" s="180"/>
      <c r="N82" s="180"/>
      <c r="O82" s="194"/>
      <c r="P82" s="179"/>
      <c r="Q82" s="180"/>
      <c r="R82" s="180"/>
      <c r="S82" s="180"/>
      <c r="T82" s="181"/>
      <c r="U82" s="193"/>
      <c r="V82" s="180"/>
      <c r="W82" s="180"/>
      <c r="X82" s="180"/>
      <c r="Y82" s="194"/>
      <c r="Z82" s="179"/>
      <c r="AA82" s="180"/>
      <c r="AB82" s="180"/>
      <c r="AC82" s="180"/>
      <c r="AD82" s="181"/>
      <c r="AE82" s="193"/>
      <c r="AF82" s="180"/>
      <c r="AG82" s="180"/>
      <c r="AH82" s="180"/>
      <c r="AI82" s="181"/>
      <c r="AJ82" s="193">
        <v>0</v>
      </c>
      <c r="AK82" s="180">
        <v>10</v>
      </c>
      <c r="AL82" s="180">
        <v>0</v>
      </c>
      <c r="AM82" s="180" t="s">
        <v>37</v>
      </c>
      <c r="AN82" s="194">
        <v>4</v>
      </c>
      <c r="AO82" s="98"/>
    </row>
    <row r="83" spans="1:41" s="236" customFormat="1" ht="12.75" customHeight="1" thickBot="1">
      <c r="A83" s="70">
        <v>12</v>
      </c>
      <c r="B83" s="127" t="s">
        <v>229</v>
      </c>
      <c r="C83" s="66" t="s">
        <v>20</v>
      </c>
      <c r="D83" s="62">
        <f t="shared" si="14"/>
        <v>5</v>
      </c>
      <c r="E83" s="63">
        <f t="shared" si="15"/>
        <v>15</v>
      </c>
      <c r="F83" s="242"/>
      <c r="G83" s="243"/>
      <c r="H83" s="243"/>
      <c r="I83" s="243"/>
      <c r="J83" s="244"/>
      <c r="K83" s="245"/>
      <c r="L83" s="243"/>
      <c r="M83" s="243"/>
      <c r="N83" s="243"/>
      <c r="O83" s="246"/>
      <c r="P83" s="245"/>
      <c r="Q83" s="243"/>
      <c r="R83" s="243"/>
      <c r="S83" s="243"/>
      <c r="T83" s="244"/>
      <c r="U83" s="242"/>
      <c r="V83" s="243"/>
      <c r="W83" s="243"/>
      <c r="X83" s="243"/>
      <c r="Y83" s="246"/>
      <c r="Z83" s="245"/>
      <c r="AA83" s="243"/>
      <c r="AB83" s="243"/>
      <c r="AC83" s="243"/>
      <c r="AD83" s="244"/>
      <c r="AE83" s="242"/>
      <c r="AF83" s="243"/>
      <c r="AG83" s="243"/>
      <c r="AH83" s="243"/>
      <c r="AI83" s="244"/>
      <c r="AJ83" s="242">
        <v>0</v>
      </c>
      <c r="AK83" s="243">
        <v>5</v>
      </c>
      <c r="AL83" s="243">
        <v>0</v>
      </c>
      <c r="AM83" s="243" t="s">
        <v>37</v>
      </c>
      <c r="AN83" s="246">
        <v>15</v>
      </c>
      <c r="AO83" s="99"/>
    </row>
    <row r="84" spans="1:41" s="236" customFormat="1" ht="12.75" customHeight="1" thickBot="1">
      <c r="A84" s="218" t="s">
        <v>67</v>
      </c>
      <c r="B84" s="219"/>
      <c r="C84" s="220"/>
      <c r="D84" s="128">
        <f>D71+D61-D52</f>
        <v>750</v>
      </c>
      <c r="E84" s="205">
        <f>E71+E61</f>
        <v>210</v>
      </c>
      <c r="F84" s="128">
        <f>F71+F61-F52</f>
        <v>50</v>
      </c>
      <c r="G84" s="128">
        <f>G71+G61-G52</f>
        <v>40</v>
      </c>
      <c r="H84" s="128">
        <f>H71+H61-H52</f>
        <v>25</v>
      </c>
      <c r="I84" s="128">
        <f>I71+I61</f>
        <v>0</v>
      </c>
      <c r="J84" s="128">
        <f>J71+J61</f>
        <v>31</v>
      </c>
      <c r="K84" s="128">
        <f>K71+K61-K52</f>
        <v>50</v>
      </c>
      <c r="L84" s="128">
        <f>L71+L61-L52</f>
        <v>35</v>
      </c>
      <c r="M84" s="128">
        <f>M71+M61-M52</f>
        <v>30</v>
      </c>
      <c r="N84" s="128">
        <f>N71+N61</f>
        <v>0</v>
      </c>
      <c r="O84" s="128">
        <f>O71+O61</f>
        <v>29</v>
      </c>
      <c r="P84" s="128">
        <f>P71+P61-P52</f>
        <v>50</v>
      </c>
      <c r="Q84" s="128">
        <f>Q71+Q61-Q52</f>
        <v>50</v>
      </c>
      <c r="R84" s="128">
        <f>R71+R61-R52</f>
        <v>30</v>
      </c>
      <c r="S84" s="128">
        <f>S71+S61</f>
        <v>0</v>
      </c>
      <c r="T84" s="128">
        <f>T71+T61</f>
        <v>31</v>
      </c>
      <c r="U84" s="128">
        <f>U71+U61-U52</f>
        <v>65</v>
      </c>
      <c r="V84" s="128">
        <f>V71+V61-V52</f>
        <v>20</v>
      </c>
      <c r="W84" s="128">
        <f>W71+W61-W52</f>
        <v>50</v>
      </c>
      <c r="X84" s="128">
        <f>X71+X61</f>
        <v>0</v>
      </c>
      <c r="Y84" s="128">
        <f>Y71+Y61</f>
        <v>31</v>
      </c>
      <c r="Z84" s="128">
        <f>Z71+Z61-Z52</f>
        <v>55</v>
      </c>
      <c r="AA84" s="128">
        <f>AA71+AA61-AA52</f>
        <v>0</v>
      </c>
      <c r="AB84" s="128">
        <f>AB71+AB61-AB52</f>
        <v>60</v>
      </c>
      <c r="AC84" s="128">
        <f>AC71+AC61</f>
        <v>0</v>
      </c>
      <c r="AD84" s="128">
        <f>AD71+AD61</f>
        <v>29</v>
      </c>
      <c r="AE84" s="128">
        <f>AE71+AE61-AE52</f>
        <v>50</v>
      </c>
      <c r="AF84" s="128">
        <f>AF71+AF61-AF52</f>
        <v>5</v>
      </c>
      <c r="AG84" s="128">
        <f>AG71+AG61-AG52</f>
        <v>30</v>
      </c>
      <c r="AH84" s="128">
        <f>AH71+AH61</f>
        <v>0</v>
      </c>
      <c r="AI84" s="128">
        <f>AI71+AI61</f>
        <v>26</v>
      </c>
      <c r="AJ84" s="128">
        <f>AJ71+AJ61-AJ52</f>
        <v>30</v>
      </c>
      <c r="AK84" s="128">
        <f>AK71+AK61-AK52</f>
        <v>20</v>
      </c>
      <c r="AL84" s="128">
        <f>AL71+AL61-AL52</f>
        <v>5</v>
      </c>
      <c r="AM84" s="128">
        <f>AM71+AM61</f>
        <v>0</v>
      </c>
      <c r="AN84" s="152">
        <f>AN71+AN61</f>
        <v>33</v>
      </c>
      <c r="AO84" s="247"/>
    </row>
    <row r="85" spans="1:41" s="236" customFormat="1" ht="12.75" customHeight="1">
      <c r="A85" s="221"/>
      <c r="B85" s="222"/>
      <c r="C85" s="222" t="s">
        <v>21</v>
      </c>
      <c r="D85" s="223"/>
      <c r="E85" s="223"/>
      <c r="F85" s="223"/>
      <c r="G85" s="223"/>
      <c r="H85" s="223"/>
      <c r="I85" s="223">
        <f>I62+COUNTIF(I72:I83,"s")</f>
        <v>0</v>
      </c>
      <c r="J85" s="223"/>
      <c r="K85" s="223"/>
      <c r="L85" s="223"/>
      <c r="M85" s="223"/>
      <c r="N85" s="223">
        <f>N62+COUNTIF(N72:N83,"s")</f>
        <v>0</v>
      </c>
      <c r="O85" s="223"/>
      <c r="P85" s="223"/>
      <c r="Q85" s="223"/>
      <c r="R85" s="223"/>
      <c r="S85" s="223">
        <f>S62+COUNTIF(S72:S83,"s")</f>
        <v>0</v>
      </c>
      <c r="T85" s="223"/>
      <c r="U85" s="223"/>
      <c r="V85" s="223"/>
      <c r="W85" s="223"/>
      <c r="X85" s="223">
        <f>X62+COUNTIF(X72:X83,"s")</f>
        <v>0</v>
      </c>
      <c r="Y85" s="223"/>
      <c r="Z85" s="223"/>
      <c r="AA85" s="223"/>
      <c r="AB85" s="223"/>
      <c r="AC85" s="223">
        <f>AC62+COUNTIF(AC72:AC83,"s")</f>
        <v>0</v>
      </c>
      <c r="AD85" s="223"/>
      <c r="AE85" s="223"/>
      <c r="AF85" s="223"/>
      <c r="AG85" s="223"/>
      <c r="AH85" s="223">
        <f>AH62+COUNTIF(AH72:AH83,"s")</f>
        <v>0</v>
      </c>
      <c r="AI85" s="223"/>
      <c r="AJ85" s="223"/>
      <c r="AK85" s="223"/>
      <c r="AL85" s="223"/>
      <c r="AM85" s="223">
        <f>AM62+COUNTIF(AM72:AM83,"s")</f>
        <v>0</v>
      </c>
      <c r="AN85" s="224"/>
      <c r="AO85" s="225"/>
    </row>
    <row r="86" spans="1:41" s="236" customFormat="1" ht="12.75" customHeight="1">
      <c r="A86" s="226"/>
      <c r="B86" s="227"/>
      <c r="C86" s="227" t="s">
        <v>22</v>
      </c>
      <c r="D86" s="228"/>
      <c r="E86" s="228"/>
      <c r="F86" s="228"/>
      <c r="G86" s="228"/>
      <c r="H86" s="228"/>
      <c r="I86" s="228">
        <f>I63+COUNTIF(I72:I83,"v")</f>
        <v>2</v>
      </c>
      <c r="J86" s="228"/>
      <c r="K86" s="228"/>
      <c r="L86" s="228"/>
      <c r="M86" s="228"/>
      <c r="N86" s="228">
        <f>N63+COUNTIF(N72:N83,"v")</f>
        <v>3</v>
      </c>
      <c r="O86" s="228"/>
      <c r="P86" s="228"/>
      <c r="Q86" s="228"/>
      <c r="R86" s="228"/>
      <c r="S86" s="228">
        <f>S63+COUNTIF(S72:S83,"v")</f>
        <v>4</v>
      </c>
      <c r="T86" s="228"/>
      <c r="U86" s="228"/>
      <c r="V86" s="228"/>
      <c r="W86" s="228"/>
      <c r="X86" s="228">
        <f>X63+COUNTIF(X72:X83,"v")</f>
        <v>3</v>
      </c>
      <c r="Y86" s="228"/>
      <c r="Z86" s="228"/>
      <c r="AA86" s="228"/>
      <c r="AB86" s="228"/>
      <c r="AC86" s="228">
        <f>AC63+COUNTIF(AC72:AC83,"v")</f>
        <v>4</v>
      </c>
      <c r="AD86" s="228"/>
      <c r="AE86" s="228"/>
      <c r="AF86" s="228"/>
      <c r="AG86" s="228"/>
      <c r="AH86" s="228">
        <f>AH63+COUNTIF(AH72:AH83,"v")</f>
        <v>4</v>
      </c>
      <c r="AI86" s="228"/>
      <c r="AJ86" s="228"/>
      <c r="AK86" s="228"/>
      <c r="AL86" s="228"/>
      <c r="AM86" s="228">
        <f>AM63+COUNTIF(AM72:AM83,"v")</f>
        <v>0</v>
      </c>
      <c r="AN86" s="229"/>
      <c r="AO86" s="225"/>
    </row>
    <row r="87" spans="1:41" s="236" customFormat="1" ht="12.75" customHeight="1">
      <c r="A87" s="226"/>
      <c r="B87" s="227"/>
      <c r="C87" s="227" t="s">
        <v>36</v>
      </c>
      <c r="D87" s="228"/>
      <c r="E87" s="228"/>
      <c r="F87" s="228"/>
      <c r="G87" s="228"/>
      <c r="H87" s="228"/>
      <c r="I87" s="228">
        <f>I64+COUNTIF(I72:I83,"é")</f>
        <v>0</v>
      </c>
      <c r="J87" s="228"/>
      <c r="K87" s="228"/>
      <c r="L87" s="228"/>
      <c r="M87" s="228"/>
      <c r="N87" s="228">
        <f>N64+COUNTIF(N72:N83,"é")</f>
        <v>5</v>
      </c>
      <c r="O87" s="228"/>
      <c r="P87" s="228"/>
      <c r="Q87" s="228"/>
      <c r="R87" s="228"/>
      <c r="S87" s="228">
        <f>S64+COUNTIF(S72:S83,"é")</f>
        <v>4</v>
      </c>
      <c r="T87" s="228"/>
      <c r="U87" s="228"/>
      <c r="V87" s="228"/>
      <c r="W87" s="228"/>
      <c r="X87" s="228">
        <f>X64+COUNTIF(X72:X83,"é")</f>
        <v>5</v>
      </c>
      <c r="Y87" s="228"/>
      <c r="Z87" s="228"/>
      <c r="AA87" s="228"/>
      <c r="AB87" s="228"/>
      <c r="AC87" s="228">
        <f>AC64+COUNTIF(AC72:AC83,"é")</f>
        <v>3</v>
      </c>
      <c r="AD87" s="228"/>
      <c r="AE87" s="228"/>
      <c r="AF87" s="228"/>
      <c r="AG87" s="228"/>
      <c r="AH87" s="228">
        <f>AH64+COUNTIF(AH72:AH83,"é")</f>
        <v>3</v>
      </c>
      <c r="AI87" s="228"/>
      <c r="AJ87" s="228"/>
      <c r="AK87" s="228"/>
      <c r="AL87" s="228"/>
      <c r="AM87" s="228">
        <f>AM64+COUNTIF(AM72:AM83,"é")</f>
        <v>6</v>
      </c>
      <c r="AN87" s="229"/>
      <c r="AO87" s="225"/>
    </row>
    <row r="88" spans="1:41" s="236" customFormat="1" ht="12.75" customHeight="1" thickBot="1">
      <c r="A88" s="230"/>
      <c r="B88" s="231"/>
      <c r="C88" s="231" t="s">
        <v>52</v>
      </c>
      <c r="D88" s="232"/>
      <c r="E88" s="232"/>
      <c r="F88" s="232"/>
      <c r="G88" s="232"/>
      <c r="H88" s="232"/>
      <c r="I88" s="232">
        <f>I66+COUNTIF(I72:I83,"e")</f>
        <v>0</v>
      </c>
      <c r="J88" s="232"/>
      <c r="K88" s="232"/>
      <c r="L88" s="232"/>
      <c r="M88" s="232"/>
      <c r="N88" s="232">
        <f>N66+COUNTIF(N72:N83,"a")</f>
        <v>1</v>
      </c>
      <c r="O88" s="232"/>
      <c r="P88" s="232"/>
      <c r="Q88" s="232"/>
      <c r="R88" s="232"/>
      <c r="S88" s="232">
        <f>S66+COUNTIF(S72:S83,"a")</f>
        <v>1</v>
      </c>
      <c r="T88" s="232"/>
      <c r="U88" s="232"/>
      <c r="V88" s="232"/>
      <c r="W88" s="232"/>
      <c r="X88" s="232">
        <f>X66+COUNTIF(X72:X83,"e")</f>
        <v>0</v>
      </c>
      <c r="Y88" s="232"/>
      <c r="Z88" s="232"/>
      <c r="AA88" s="232"/>
      <c r="AB88" s="232"/>
      <c r="AC88" s="232">
        <f>AC66+COUNTIF(AC72:AC83,"e")</f>
        <v>0</v>
      </c>
      <c r="AD88" s="232"/>
      <c r="AE88" s="232"/>
      <c r="AF88" s="232"/>
      <c r="AG88" s="232"/>
      <c r="AH88" s="232">
        <f>AH66+COUNTIF(AH72:AH83,"e")</f>
        <v>1</v>
      </c>
      <c r="AI88" s="232"/>
      <c r="AJ88" s="232"/>
      <c r="AK88" s="232"/>
      <c r="AL88" s="232"/>
      <c r="AM88" s="232">
        <f>AM66+COUNTIF(AM72:AM83,"e")</f>
        <v>0</v>
      </c>
      <c r="AN88" s="233"/>
      <c r="AO88" s="225"/>
    </row>
    <row r="89" spans="1:41" s="5" customFormat="1" ht="12.75" customHeight="1" thickBot="1">
      <c r="A89" s="11"/>
      <c r="B89" s="11"/>
      <c r="C89" s="11"/>
      <c r="D89" s="11"/>
      <c r="E89" s="11"/>
      <c r="F89" s="24">
        <f>SUM(F84:H84)</f>
        <v>115</v>
      </c>
      <c r="G89" s="11"/>
      <c r="H89" s="11"/>
      <c r="I89" s="11"/>
      <c r="J89" s="11"/>
      <c r="K89" s="24">
        <f>SUM(K84:M84)</f>
        <v>115</v>
      </c>
      <c r="L89" s="11"/>
      <c r="M89" s="11"/>
      <c r="N89" s="11"/>
      <c r="O89" s="11"/>
      <c r="P89" s="24">
        <f>SUM(P84:R84)</f>
        <v>130</v>
      </c>
      <c r="Q89" s="11"/>
      <c r="R89" s="11"/>
      <c r="S89" s="11"/>
      <c r="T89" s="11"/>
      <c r="U89" s="24">
        <f>SUM(U84:W84)</f>
        <v>135</v>
      </c>
      <c r="V89" s="11"/>
      <c r="W89" s="11"/>
      <c r="X89" s="11"/>
      <c r="Y89" s="11"/>
      <c r="Z89" s="24">
        <f>SUM(Z84:AB84)</f>
        <v>115</v>
      </c>
      <c r="AA89" s="11"/>
      <c r="AB89" s="11"/>
      <c r="AC89" s="11"/>
      <c r="AD89" s="11"/>
      <c r="AE89" s="24">
        <f>SUM(AE84:AG84)</f>
        <v>85</v>
      </c>
      <c r="AF89" s="11"/>
      <c r="AG89" s="11"/>
      <c r="AH89" s="11"/>
      <c r="AI89" s="11"/>
      <c r="AJ89" s="24">
        <f>SUM(AJ84:AL84)</f>
        <v>55</v>
      </c>
      <c r="AK89" s="11"/>
      <c r="AL89" s="11"/>
      <c r="AM89" s="11"/>
      <c r="AN89" s="11"/>
      <c r="AO89" s="19"/>
    </row>
    <row r="90" spans="1:41" s="5" customFormat="1" ht="12.75" customHeight="1">
      <c r="A90" s="11"/>
      <c r="B90" s="11"/>
      <c r="C90" s="11"/>
      <c r="D90" s="17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9"/>
    </row>
    <row r="91" spans="1:41" s="5" customFormat="1" ht="12.75" customHeight="1">
      <c r="A91" s="11"/>
      <c r="B91" s="11"/>
      <c r="C91" s="11"/>
      <c r="D91" s="11"/>
      <c r="E91" s="11" t="s">
        <v>142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9"/>
    </row>
    <row r="92" spans="1:41" s="5" customFormat="1" ht="12.75" customHeight="1">
      <c r="A92" s="11"/>
      <c r="B92" s="14" t="s">
        <v>41</v>
      </c>
      <c r="C92" s="18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9"/>
    </row>
    <row r="93" spans="1:41" s="5" customFormat="1" ht="12.75" customHeight="1" thickBot="1">
      <c r="A93" s="11"/>
      <c r="B93" s="11"/>
      <c r="C93" s="18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9"/>
    </row>
    <row r="94" spans="1:41" s="236" customFormat="1" ht="12.75" customHeight="1" thickBot="1">
      <c r="A94" s="161" t="s">
        <v>19</v>
      </c>
      <c r="B94" s="151"/>
      <c r="C94" s="199"/>
      <c r="D94" s="234">
        <f aca="true" t="shared" si="16" ref="D94:AN94">SUM(D95:D105)</f>
        <v>165</v>
      </c>
      <c r="E94" s="234">
        <f t="shared" si="16"/>
        <v>60</v>
      </c>
      <c r="F94" s="189">
        <f t="shared" si="16"/>
        <v>0</v>
      </c>
      <c r="G94" s="189">
        <f t="shared" si="16"/>
        <v>0</v>
      </c>
      <c r="H94" s="189">
        <f t="shared" si="16"/>
        <v>0</v>
      </c>
      <c r="I94" s="189">
        <f t="shared" si="16"/>
        <v>0</v>
      </c>
      <c r="J94" s="189">
        <f t="shared" si="16"/>
        <v>0</v>
      </c>
      <c r="K94" s="189">
        <f t="shared" si="16"/>
        <v>0</v>
      </c>
      <c r="L94" s="189">
        <f t="shared" si="16"/>
        <v>0</v>
      </c>
      <c r="M94" s="189">
        <f t="shared" si="16"/>
        <v>0</v>
      </c>
      <c r="N94" s="189">
        <f t="shared" si="16"/>
        <v>0</v>
      </c>
      <c r="O94" s="189">
        <f t="shared" si="16"/>
        <v>0</v>
      </c>
      <c r="P94" s="189">
        <f t="shared" si="16"/>
        <v>0</v>
      </c>
      <c r="Q94" s="189">
        <f t="shared" si="16"/>
        <v>0</v>
      </c>
      <c r="R94" s="189">
        <f t="shared" si="16"/>
        <v>0</v>
      </c>
      <c r="S94" s="189">
        <f t="shared" si="16"/>
        <v>0</v>
      </c>
      <c r="T94" s="189">
        <f t="shared" si="16"/>
        <v>0</v>
      </c>
      <c r="U94" s="189">
        <f t="shared" si="16"/>
        <v>0</v>
      </c>
      <c r="V94" s="189">
        <f t="shared" si="16"/>
        <v>0</v>
      </c>
      <c r="W94" s="189">
        <f t="shared" si="16"/>
        <v>0</v>
      </c>
      <c r="X94" s="189">
        <f t="shared" si="16"/>
        <v>0</v>
      </c>
      <c r="Y94" s="189">
        <f t="shared" si="16"/>
        <v>0</v>
      </c>
      <c r="Z94" s="189">
        <f t="shared" si="16"/>
        <v>45</v>
      </c>
      <c r="AA94" s="189">
        <f t="shared" si="16"/>
        <v>0</v>
      </c>
      <c r="AB94" s="189">
        <f t="shared" si="16"/>
        <v>45</v>
      </c>
      <c r="AC94" s="189">
        <f t="shared" si="16"/>
        <v>0</v>
      </c>
      <c r="AD94" s="189">
        <f t="shared" si="16"/>
        <v>23</v>
      </c>
      <c r="AE94" s="189">
        <f t="shared" si="16"/>
        <v>30</v>
      </c>
      <c r="AF94" s="189">
        <f t="shared" si="16"/>
        <v>10</v>
      </c>
      <c r="AG94" s="189">
        <f t="shared" si="16"/>
        <v>30</v>
      </c>
      <c r="AH94" s="189">
        <f t="shared" si="16"/>
        <v>0</v>
      </c>
      <c r="AI94" s="189">
        <f t="shared" si="16"/>
        <v>22</v>
      </c>
      <c r="AJ94" s="189">
        <f t="shared" si="16"/>
        <v>0</v>
      </c>
      <c r="AK94" s="189">
        <f t="shared" si="16"/>
        <v>5</v>
      </c>
      <c r="AL94" s="189">
        <f t="shared" si="16"/>
        <v>0</v>
      </c>
      <c r="AM94" s="189">
        <f t="shared" si="16"/>
        <v>0</v>
      </c>
      <c r="AN94" s="149">
        <f t="shared" si="16"/>
        <v>15</v>
      </c>
      <c r="AO94" s="64"/>
    </row>
    <row r="95" spans="1:41" s="236" customFormat="1" ht="15" customHeight="1" thickBot="1">
      <c r="A95" s="116">
        <v>1</v>
      </c>
      <c r="B95" s="127" t="s">
        <v>230</v>
      </c>
      <c r="C95" s="61" t="s">
        <v>54</v>
      </c>
      <c r="D95" s="62">
        <f>SUM(F95:AN95)-E95</f>
        <v>20</v>
      </c>
      <c r="E95" s="63">
        <f>J95+O95+T95+Y95+AD95+AI95+AN95</f>
        <v>5</v>
      </c>
      <c r="F95" s="237"/>
      <c r="G95" s="238"/>
      <c r="H95" s="238"/>
      <c r="I95" s="238"/>
      <c r="J95" s="239"/>
      <c r="K95" s="240"/>
      <c r="L95" s="238"/>
      <c r="M95" s="238"/>
      <c r="N95" s="238"/>
      <c r="O95" s="241"/>
      <c r="P95" s="240"/>
      <c r="Q95" s="238"/>
      <c r="R95" s="238"/>
      <c r="S95" s="238"/>
      <c r="T95" s="239"/>
      <c r="U95" s="237"/>
      <c r="V95" s="238"/>
      <c r="W95" s="238"/>
      <c r="X95" s="238"/>
      <c r="Y95" s="241"/>
      <c r="Z95" s="240">
        <v>10</v>
      </c>
      <c r="AA95" s="238">
        <v>0</v>
      </c>
      <c r="AB95" s="238">
        <v>10</v>
      </c>
      <c r="AC95" s="238" t="s">
        <v>28</v>
      </c>
      <c r="AD95" s="239">
        <v>5</v>
      </c>
      <c r="AE95" s="237"/>
      <c r="AF95" s="238"/>
      <c r="AG95" s="238"/>
      <c r="AH95" s="238"/>
      <c r="AI95" s="239"/>
      <c r="AJ95" s="237"/>
      <c r="AK95" s="238"/>
      <c r="AL95" s="238"/>
      <c r="AM95" s="238"/>
      <c r="AN95" s="241"/>
      <c r="AO95" s="65" t="s">
        <v>124</v>
      </c>
    </row>
    <row r="96" spans="1:41" s="236" customFormat="1" ht="14.25" thickBot="1">
      <c r="A96" s="116">
        <v>2</v>
      </c>
      <c r="B96" s="127" t="s">
        <v>231</v>
      </c>
      <c r="C96" s="61" t="s">
        <v>55</v>
      </c>
      <c r="D96" s="62">
        <f>SUM(F96:AN96)-E96</f>
        <v>15</v>
      </c>
      <c r="E96" s="63">
        <f>J96+O96+T96+Y96+AD96+AI96+AN96</f>
        <v>4</v>
      </c>
      <c r="F96" s="195"/>
      <c r="G96" s="215"/>
      <c r="H96" s="215"/>
      <c r="I96" s="215"/>
      <c r="J96" s="216"/>
      <c r="K96" s="200"/>
      <c r="L96" s="215"/>
      <c r="M96" s="215"/>
      <c r="N96" s="215"/>
      <c r="O96" s="217"/>
      <c r="P96" s="200"/>
      <c r="Q96" s="215"/>
      <c r="R96" s="215"/>
      <c r="S96" s="215"/>
      <c r="T96" s="216"/>
      <c r="U96" s="195"/>
      <c r="V96" s="215"/>
      <c r="W96" s="215"/>
      <c r="X96" s="215"/>
      <c r="Y96" s="217"/>
      <c r="Z96" s="200"/>
      <c r="AA96" s="215"/>
      <c r="AB96" s="215"/>
      <c r="AC96" s="215"/>
      <c r="AD96" s="216"/>
      <c r="AE96" s="195">
        <v>10</v>
      </c>
      <c r="AF96" s="215">
        <v>0</v>
      </c>
      <c r="AG96" s="215">
        <v>5</v>
      </c>
      <c r="AH96" s="215" t="s">
        <v>28</v>
      </c>
      <c r="AI96" s="216">
        <v>4</v>
      </c>
      <c r="AJ96" s="195"/>
      <c r="AK96" s="215"/>
      <c r="AL96" s="215"/>
      <c r="AM96" s="215"/>
      <c r="AN96" s="217"/>
      <c r="AO96" s="98" t="s">
        <v>54</v>
      </c>
    </row>
    <row r="97" spans="1:41" s="236" customFormat="1" ht="14.25" thickBot="1">
      <c r="A97" s="116">
        <v>3</v>
      </c>
      <c r="B97" s="127" t="s">
        <v>232</v>
      </c>
      <c r="C97" s="61" t="s">
        <v>168</v>
      </c>
      <c r="D97" s="62">
        <f>SUM(F97:AN97)-E97</f>
        <v>10</v>
      </c>
      <c r="E97" s="63">
        <f>J97+O97+T97+Y97+AD97+AI97+AN97</f>
        <v>4</v>
      </c>
      <c r="F97" s="195"/>
      <c r="G97" s="215"/>
      <c r="H97" s="215"/>
      <c r="I97" s="215"/>
      <c r="J97" s="216"/>
      <c r="K97" s="200"/>
      <c r="L97" s="215"/>
      <c r="M97" s="215"/>
      <c r="N97" s="215"/>
      <c r="O97" s="217"/>
      <c r="P97" s="200"/>
      <c r="Q97" s="215"/>
      <c r="R97" s="215"/>
      <c r="S97" s="215"/>
      <c r="T97" s="216"/>
      <c r="U97" s="195"/>
      <c r="V97" s="215"/>
      <c r="W97" s="215"/>
      <c r="X97" s="215"/>
      <c r="Y97" s="217"/>
      <c r="Z97" s="200"/>
      <c r="AA97" s="215"/>
      <c r="AB97" s="215"/>
      <c r="AC97" s="215"/>
      <c r="AD97" s="216"/>
      <c r="AE97" s="195">
        <v>5</v>
      </c>
      <c r="AF97" s="215">
        <v>0</v>
      </c>
      <c r="AG97" s="215">
        <v>5</v>
      </c>
      <c r="AH97" s="215" t="s">
        <v>37</v>
      </c>
      <c r="AI97" s="216">
        <v>4</v>
      </c>
      <c r="AJ97" s="195"/>
      <c r="AK97" s="215"/>
      <c r="AL97" s="215"/>
      <c r="AM97" s="215"/>
      <c r="AN97" s="217"/>
      <c r="AO97" s="98" t="s">
        <v>124</v>
      </c>
    </row>
    <row r="98" spans="1:41" s="236" customFormat="1" ht="15" customHeight="1" thickBot="1">
      <c r="A98" s="116">
        <v>4</v>
      </c>
      <c r="B98" s="127" t="s">
        <v>233</v>
      </c>
      <c r="C98" s="61" t="s">
        <v>143</v>
      </c>
      <c r="D98" s="62">
        <f aca="true" t="shared" si="17" ref="D98:D105">SUM(F98:AN98)-E98</f>
        <v>15</v>
      </c>
      <c r="E98" s="63">
        <f aca="true" t="shared" si="18" ref="E98:E105">J98+O98+T98+Y98+AD98+AI98+AN98</f>
        <v>4</v>
      </c>
      <c r="F98" s="193"/>
      <c r="G98" s="180"/>
      <c r="H98" s="180"/>
      <c r="I98" s="180"/>
      <c r="J98" s="181"/>
      <c r="K98" s="179"/>
      <c r="L98" s="180"/>
      <c r="M98" s="180"/>
      <c r="N98" s="180"/>
      <c r="O98" s="194"/>
      <c r="P98" s="179"/>
      <c r="Q98" s="180"/>
      <c r="R98" s="180"/>
      <c r="S98" s="180"/>
      <c r="T98" s="181"/>
      <c r="U98" s="193"/>
      <c r="V98" s="180"/>
      <c r="W98" s="180"/>
      <c r="X98" s="180"/>
      <c r="Y98" s="194"/>
      <c r="Z98" s="179">
        <v>10</v>
      </c>
      <c r="AA98" s="180">
        <v>0</v>
      </c>
      <c r="AB98" s="180">
        <v>5</v>
      </c>
      <c r="AC98" s="180" t="s">
        <v>28</v>
      </c>
      <c r="AD98" s="181">
        <v>4</v>
      </c>
      <c r="AE98" s="193"/>
      <c r="AF98" s="180"/>
      <c r="AG98" s="180"/>
      <c r="AH98" s="180"/>
      <c r="AI98" s="181"/>
      <c r="AJ98" s="193"/>
      <c r="AK98" s="180"/>
      <c r="AL98" s="180"/>
      <c r="AM98" s="180"/>
      <c r="AN98" s="194"/>
      <c r="AO98" s="98" t="s">
        <v>31</v>
      </c>
    </row>
    <row r="99" spans="1:41" s="236" customFormat="1" ht="15.75" customHeight="1" thickBot="1">
      <c r="A99" s="116">
        <v>5</v>
      </c>
      <c r="B99" s="127" t="s">
        <v>234</v>
      </c>
      <c r="C99" s="61" t="s">
        <v>167</v>
      </c>
      <c r="D99" s="62">
        <f t="shared" si="17"/>
        <v>15</v>
      </c>
      <c r="E99" s="63">
        <f t="shared" si="18"/>
        <v>4</v>
      </c>
      <c r="F99" s="193"/>
      <c r="G99" s="180"/>
      <c r="H99" s="180"/>
      <c r="I99" s="180"/>
      <c r="J99" s="181"/>
      <c r="K99" s="179"/>
      <c r="L99" s="180"/>
      <c r="M99" s="180"/>
      <c r="N99" s="180"/>
      <c r="O99" s="194"/>
      <c r="P99" s="179"/>
      <c r="Q99" s="180"/>
      <c r="R99" s="180"/>
      <c r="S99" s="180"/>
      <c r="T99" s="181"/>
      <c r="U99" s="193"/>
      <c r="V99" s="180"/>
      <c r="W99" s="180"/>
      <c r="X99" s="180"/>
      <c r="Y99" s="194"/>
      <c r="Z99" s="179">
        <v>5</v>
      </c>
      <c r="AA99" s="180">
        <v>0</v>
      </c>
      <c r="AB99" s="180">
        <v>10</v>
      </c>
      <c r="AC99" s="180" t="s">
        <v>37</v>
      </c>
      <c r="AD99" s="181">
        <v>4</v>
      </c>
      <c r="AE99" s="193"/>
      <c r="AF99" s="180"/>
      <c r="AG99" s="180"/>
      <c r="AH99" s="180"/>
      <c r="AI99" s="181"/>
      <c r="AJ99" s="193"/>
      <c r="AK99" s="180"/>
      <c r="AL99" s="180"/>
      <c r="AM99" s="180"/>
      <c r="AN99" s="194"/>
      <c r="AO99" s="98" t="s">
        <v>150</v>
      </c>
    </row>
    <row r="100" spans="1:41" s="236" customFormat="1" ht="21.75" customHeight="1" thickBot="1">
      <c r="A100" s="116">
        <v>6</v>
      </c>
      <c r="B100" s="127" t="s">
        <v>235</v>
      </c>
      <c r="C100" s="61" t="s">
        <v>56</v>
      </c>
      <c r="D100" s="62">
        <f t="shared" si="17"/>
        <v>20</v>
      </c>
      <c r="E100" s="63">
        <f t="shared" si="18"/>
        <v>5</v>
      </c>
      <c r="F100" s="193"/>
      <c r="G100" s="180"/>
      <c r="H100" s="180"/>
      <c r="I100" s="180"/>
      <c r="J100" s="181"/>
      <c r="K100" s="179"/>
      <c r="L100" s="180"/>
      <c r="M100" s="180"/>
      <c r="N100" s="180"/>
      <c r="O100" s="194"/>
      <c r="P100" s="179"/>
      <c r="Q100" s="180"/>
      <c r="R100" s="180"/>
      <c r="S100" s="180"/>
      <c r="T100" s="181"/>
      <c r="U100" s="193"/>
      <c r="V100" s="180"/>
      <c r="W100" s="180"/>
      <c r="X100" s="180"/>
      <c r="Y100" s="194"/>
      <c r="Z100" s="179">
        <v>10</v>
      </c>
      <c r="AA100" s="180">
        <v>0</v>
      </c>
      <c r="AB100" s="180">
        <v>10</v>
      </c>
      <c r="AC100" s="180" t="s">
        <v>37</v>
      </c>
      <c r="AD100" s="181">
        <v>5</v>
      </c>
      <c r="AE100" s="193"/>
      <c r="AF100" s="180"/>
      <c r="AG100" s="180"/>
      <c r="AH100" s="180"/>
      <c r="AI100" s="181"/>
      <c r="AJ100" s="193"/>
      <c r="AK100" s="180"/>
      <c r="AL100" s="180"/>
      <c r="AM100" s="180"/>
      <c r="AN100" s="194"/>
      <c r="AO100" s="98" t="s">
        <v>271</v>
      </c>
    </row>
    <row r="101" spans="1:41" s="236" customFormat="1" ht="23.25" customHeight="1" thickBot="1">
      <c r="A101" s="116">
        <v>7</v>
      </c>
      <c r="B101" s="127" t="s">
        <v>236</v>
      </c>
      <c r="C101" s="61" t="s">
        <v>57</v>
      </c>
      <c r="D101" s="62">
        <f t="shared" si="17"/>
        <v>15</v>
      </c>
      <c r="E101" s="63">
        <f t="shared" si="18"/>
        <v>5</v>
      </c>
      <c r="F101" s="193"/>
      <c r="G101" s="180"/>
      <c r="H101" s="180"/>
      <c r="I101" s="180"/>
      <c r="J101" s="181"/>
      <c r="K101" s="179"/>
      <c r="L101" s="180"/>
      <c r="M101" s="180"/>
      <c r="N101" s="180"/>
      <c r="O101" s="194"/>
      <c r="P101" s="179"/>
      <c r="Q101" s="180"/>
      <c r="R101" s="180"/>
      <c r="S101" s="180"/>
      <c r="T101" s="181"/>
      <c r="U101" s="193"/>
      <c r="V101" s="180"/>
      <c r="W101" s="180"/>
      <c r="X101" s="180"/>
      <c r="Y101" s="194"/>
      <c r="Z101" s="179"/>
      <c r="AA101" s="180"/>
      <c r="AB101" s="180"/>
      <c r="AC101" s="180"/>
      <c r="AD101" s="181"/>
      <c r="AE101" s="193">
        <v>5</v>
      </c>
      <c r="AF101" s="180">
        <v>0</v>
      </c>
      <c r="AG101" s="180">
        <v>10</v>
      </c>
      <c r="AH101" s="180" t="s">
        <v>28</v>
      </c>
      <c r="AI101" s="181">
        <v>5</v>
      </c>
      <c r="AJ101" s="193"/>
      <c r="AK101" s="180"/>
      <c r="AL101" s="180"/>
      <c r="AM101" s="180"/>
      <c r="AN101" s="194"/>
      <c r="AO101" s="98" t="s">
        <v>56</v>
      </c>
    </row>
    <row r="102" spans="1:41" s="236" customFormat="1" ht="22.5" customHeight="1" thickBot="1">
      <c r="A102" s="116">
        <v>8</v>
      </c>
      <c r="B102" s="127" t="s">
        <v>237</v>
      </c>
      <c r="C102" s="61" t="s">
        <v>58</v>
      </c>
      <c r="D102" s="62">
        <f t="shared" si="17"/>
        <v>20</v>
      </c>
      <c r="E102" s="63">
        <f t="shared" si="18"/>
        <v>5</v>
      </c>
      <c r="F102" s="193"/>
      <c r="G102" s="180"/>
      <c r="H102" s="180"/>
      <c r="I102" s="180"/>
      <c r="J102" s="181"/>
      <c r="K102" s="179"/>
      <c r="L102" s="180"/>
      <c r="M102" s="180"/>
      <c r="N102" s="180"/>
      <c r="O102" s="194"/>
      <c r="P102" s="179"/>
      <c r="Q102" s="180"/>
      <c r="R102" s="180"/>
      <c r="S102" s="180"/>
      <c r="T102" s="181"/>
      <c r="U102" s="193"/>
      <c r="V102" s="180"/>
      <c r="W102" s="180"/>
      <c r="X102" s="180"/>
      <c r="Y102" s="194"/>
      <c r="Z102" s="200">
        <v>10</v>
      </c>
      <c r="AA102" s="215">
        <v>0</v>
      </c>
      <c r="AB102" s="215">
        <v>10</v>
      </c>
      <c r="AC102" s="215" t="s">
        <v>37</v>
      </c>
      <c r="AD102" s="216">
        <v>5</v>
      </c>
      <c r="AE102" s="193"/>
      <c r="AF102" s="180"/>
      <c r="AG102" s="180"/>
      <c r="AH102" s="180"/>
      <c r="AI102" s="181"/>
      <c r="AJ102" s="193"/>
      <c r="AK102" s="180"/>
      <c r="AL102" s="180"/>
      <c r="AM102" s="180"/>
      <c r="AN102" s="194"/>
      <c r="AO102" s="98" t="s">
        <v>271</v>
      </c>
    </row>
    <row r="103" spans="1:41" s="236" customFormat="1" ht="14.25" customHeight="1" thickBot="1">
      <c r="A103" s="116">
        <v>9</v>
      </c>
      <c r="B103" s="127" t="s">
        <v>238</v>
      </c>
      <c r="C103" s="61" t="s">
        <v>59</v>
      </c>
      <c r="D103" s="62">
        <f t="shared" si="17"/>
        <v>20</v>
      </c>
      <c r="E103" s="63">
        <f t="shared" si="18"/>
        <v>5</v>
      </c>
      <c r="F103" s="193"/>
      <c r="G103" s="180"/>
      <c r="H103" s="180"/>
      <c r="I103" s="180"/>
      <c r="J103" s="181"/>
      <c r="K103" s="179"/>
      <c r="L103" s="180"/>
      <c r="M103" s="180"/>
      <c r="N103" s="180"/>
      <c r="O103" s="194"/>
      <c r="P103" s="179"/>
      <c r="Q103" s="180"/>
      <c r="R103" s="180"/>
      <c r="S103" s="180"/>
      <c r="T103" s="181"/>
      <c r="U103" s="193"/>
      <c r="V103" s="180"/>
      <c r="W103" s="180"/>
      <c r="X103" s="180"/>
      <c r="Y103" s="194"/>
      <c r="Z103" s="179"/>
      <c r="AA103" s="180"/>
      <c r="AB103" s="180"/>
      <c r="AC103" s="180"/>
      <c r="AD103" s="181"/>
      <c r="AE103" s="193">
        <v>10</v>
      </c>
      <c r="AF103" s="180">
        <v>0</v>
      </c>
      <c r="AG103" s="180">
        <v>10</v>
      </c>
      <c r="AH103" s="180" t="s">
        <v>28</v>
      </c>
      <c r="AI103" s="181">
        <v>5</v>
      </c>
      <c r="AJ103" s="193"/>
      <c r="AK103" s="180"/>
      <c r="AL103" s="180"/>
      <c r="AM103" s="180"/>
      <c r="AN103" s="194"/>
      <c r="AO103" s="98" t="s">
        <v>58</v>
      </c>
    </row>
    <row r="104" spans="1:41" s="236" customFormat="1" ht="12.75" customHeight="1" thickBot="1">
      <c r="A104" s="116">
        <v>10</v>
      </c>
      <c r="B104" s="287" t="s">
        <v>284</v>
      </c>
      <c r="C104" s="61" t="s">
        <v>163</v>
      </c>
      <c r="D104" s="62">
        <f t="shared" si="17"/>
        <v>10</v>
      </c>
      <c r="E104" s="63">
        <f t="shared" si="18"/>
        <v>4</v>
      </c>
      <c r="F104" s="193"/>
      <c r="G104" s="180"/>
      <c r="H104" s="180"/>
      <c r="I104" s="180"/>
      <c r="J104" s="181"/>
      <c r="K104" s="179"/>
      <c r="L104" s="180"/>
      <c r="M104" s="180"/>
      <c r="N104" s="180"/>
      <c r="O104" s="194"/>
      <c r="P104" s="179"/>
      <c r="Q104" s="180"/>
      <c r="R104" s="180"/>
      <c r="S104" s="180"/>
      <c r="T104" s="181"/>
      <c r="U104" s="193"/>
      <c r="V104" s="180"/>
      <c r="W104" s="180"/>
      <c r="X104" s="180"/>
      <c r="Y104" s="194"/>
      <c r="Z104" s="179"/>
      <c r="AA104" s="180"/>
      <c r="AB104" s="180"/>
      <c r="AC104" s="180"/>
      <c r="AD104" s="181"/>
      <c r="AE104" s="193">
        <v>0</v>
      </c>
      <c r="AF104" s="180">
        <v>10</v>
      </c>
      <c r="AG104" s="180">
        <v>0</v>
      </c>
      <c r="AH104" s="180" t="s">
        <v>37</v>
      </c>
      <c r="AI104" s="181">
        <v>4</v>
      </c>
      <c r="AJ104" s="193"/>
      <c r="AK104" s="180"/>
      <c r="AL104" s="180"/>
      <c r="AM104" s="180"/>
      <c r="AN104" s="194"/>
      <c r="AO104" s="98"/>
    </row>
    <row r="105" spans="1:41" s="236" customFormat="1" ht="14.25" thickBot="1">
      <c r="A105" s="116">
        <v>11</v>
      </c>
      <c r="B105" s="127" t="s">
        <v>239</v>
      </c>
      <c r="C105" s="66" t="s">
        <v>20</v>
      </c>
      <c r="D105" s="62">
        <f t="shared" si="17"/>
        <v>5</v>
      </c>
      <c r="E105" s="63">
        <f t="shared" si="18"/>
        <v>15</v>
      </c>
      <c r="F105" s="242"/>
      <c r="G105" s="243"/>
      <c r="H105" s="243"/>
      <c r="I105" s="243"/>
      <c r="J105" s="244"/>
      <c r="K105" s="245"/>
      <c r="L105" s="243"/>
      <c r="M105" s="243"/>
      <c r="N105" s="243"/>
      <c r="O105" s="246"/>
      <c r="P105" s="245"/>
      <c r="Q105" s="243"/>
      <c r="R105" s="243"/>
      <c r="S105" s="243"/>
      <c r="T105" s="244"/>
      <c r="U105" s="242"/>
      <c r="V105" s="243"/>
      <c r="W105" s="243"/>
      <c r="X105" s="243"/>
      <c r="Y105" s="246"/>
      <c r="Z105" s="248"/>
      <c r="AA105" s="249"/>
      <c r="AB105" s="249"/>
      <c r="AC105" s="249"/>
      <c r="AD105" s="250"/>
      <c r="AE105" s="242"/>
      <c r="AF105" s="243"/>
      <c r="AG105" s="243"/>
      <c r="AH105" s="243"/>
      <c r="AI105" s="244"/>
      <c r="AJ105" s="242">
        <v>0</v>
      </c>
      <c r="AK105" s="243">
        <v>5</v>
      </c>
      <c r="AL105" s="243">
        <v>0</v>
      </c>
      <c r="AM105" s="243" t="s">
        <v>37</v>
      </c>
      <c r="AN105" s="246">
        <v>15</v>
      </c>
      <c r="AO105" s="99"/>
    </row>
    <row r="106" spans="1:41" s="236" customFormat="1" ht="12.75" customHeight="1" thickBot="1">
      <c r="A106" s="218" t="s">
        <v>66</v>
      </c>
      <c r="B106" s="219"/>
      <c r="C106" s="220"/>
      <c r="D106" s="128">
        <f>D94+D61-D52</f>
        <v>750</v>
      </c>
      <c r="E106" s="128">
        <f>E94+E61</f>
        <v>210</v>
      </c>
      <c r="F106" s="128">
        <f>F93+F84-F75</f>
        <v>50</v>
      </c>
      <c r="G106" s="128">
        <f>G93+G84-G75</f>
        <v>40</v>
      </c>
      <c r="H106" s="128">
        <f>H93+H84-H75</f>
        <v>25</v>
      </c>
      <c r="I106" s="128">
        <f>I94+I61</f>
        <v>0</v>
      </c>
      <c r="J106" s="128">
        <f>J94+J61</f>
        <v>31</v>
      </c>
      <c r="K106" s="128">
        <f>K93+K84-K75</f>
        <v>50</v>
      </c>
      <c r="L106" s="128">
        <f>L93+L84-L75</f>
        <v>35</v>
      </c>
      <c r="M106" s="128">
        <f>M93+M84-M75</f>
        <v>30</v>
      </c>
      <c r="N106" s="128">
        <f>N94+N61</f>
        <v>0</v>
      </c>
      <c r="O106" s="128">
        <f>O94+O61</f>
        <v>29</v>
      </c>
      <c r="P106" s="128">
        <f>P93+P84-P75</f>
        <v>50</v>
      </c>
      <c r="Q106" s="128">
        <f>Q93+Q84-Q75</f>
        <v>50</v>
      </c>
      <c r="R106" s="128">
        <f>R93+R84-R75</f>
        <v>30</v>
      </c>
      <c r="S106" s="128">
        <f>S94+S61</f>
        <v>0</v>
      </c>
      <c r="T106" s="128">
        <f>T94+T61</f>
        <v>31</v>
      </c>
      <c r="U106" s="128">
        <f>U93+U84-U75</f>
        <v>65</v>
      </c>
      <c r="V106" s="128">
        <f>V93+V84-V75</f>
        <v>20</v>
      </c>
      <c r="W106" s="128">
        <f>W93+W84-W75</f>
        <v>50</v>
      </c>
      <c r="X106" s="128">
        <f>X94+X61</f>
        <v>0</v>
      </c>
      <c r="Y106" s="128">
        <f>Y94+Y61</f>
        <v>31</v>
      </c>
      <c r="Z106" s="128">
        <f>Z94+Z61</f>
        <v>55</v>
      </c>
      <c r="AA106" s="128">
        <f>AA93+AA84-AA75</f>
        <v>0</v>
      </c>
      <c r="AB106" s="128">
        <f>AB94+AB61-AB52</f>
        <v>55</v>
      </c>
      <c r="AC106" s="128">
        <f>AC94+AC61</f>
        <v>0</v>
      </c>
      <c r="AD106" s="128">
        <f>AD94+AD61</f>
        <v>27</v>
      </c>
      <c r="AE106" s="128">
        <f>AE94+AE61</f>
        <v>55</v>
      </c>
      <c r="AF106" s="128">
        <f>AF94+AF61-AF52</f>
        <v>15</v>
      </c>
      <c r="AG106" s="128">
        <f>AG94+AG61-AG52</f>
        <v>30</v>
      </c>
      <c r="AH106" s="128">
        <f>AH94+AH61</f>
        <v>0</v>
      </c>
      <c r="AI106" s="128">
        <f>AI94+AI61</f>
        <v>32</v>
      </c>
      <c r="AJ106" s="128">
        <f>AJ94+AJ61</f>
        <v>30</v>
      </c>
      <c r="AK106" s="128">
        <f>AK94+AK61-AK52</f>
        <v>10</v>
      </c>
      <c r="AL106" s="128">
        <f>AL94+AL61-AL52</f>
        <v>5</v>
      </c>
      <c r="AM106" s="128">
        <f>AM94+AM61</f>
        <v>0</v>
      </c>
      <c r="AN106" s="128">
        <f>AN94+AN61</f>
        <v>29</v>
      </c>
      <c r="AO106" s="251"/>
    </row>
    <row r="107" spans="1:40" s="236" customFormat="1" ht="12.75" customHeight="1">
      <c r="A107" s="252"/>
      <c r="B107" s="253"/>
      <c r="C107" s="253" t="s">
        <v>21</v>
      </c>
      <c r="D107" s="254"/>
      <c r="E107" s="254"/>
      <c r="F107" s="254"/>
      <c r="G107" s="254"/>
      <c r="H107" s="254"/>
      <c r="I107" s="254">
        <f>I62+COUNTIF(I95:I105,"s")</f>
        <v>0</v>
      </c>
      <c r="J107" s="254"/>
      <c r="K107" s="254"/>
      <c r="L107" s="254"/>
      <c r="M107" s="254"/>
      <c r="N107" s="254">
        <f>N62+COUNTIF(N95:N105,"s")</f>
        <v>0</v>
      </c>
      <c r="O107" s="254"/>
      <c r="P107" s="254"/>
      <c r="Q107" s="254"/>
      <c r="R107" s="254"/>
      <c r="S107" s="254">
        <f>S62+COUNTIF(S95:S105,"s")</f>
        <v>0</v>
      </c>
      <c r="T107" s="254"/>
      <c r="U107" s="254"/>
      <c r="V107" s="254"/>
      <c r="W107" s="254"/>
      <c r="X107" s="254">
        <f>X62+COUNTIF(X95:X105,"s")</f>
        <v>0</v>
      </c>
      <c r="Y107" s="254"/>
      <c r="Z107" s="254"/>
      <c r="AA107" s="254"/>
      <c r="AB107" s="254"/>
      <c r="AC107" s="254">
        <f>AC62+COUNTIF(AC95:AC105,"s")</f>
        <v>0</v>
      </c>
      <c r="AD107" s="254"/>
      <c r="AE107" s="254"/>
      <c r="AF107" s="254"/>
      <c r="AG107" s="254"/>
      <c r="AH107" s="254">
        <f>AH62+COUNTIF(AH95:AH105,"s")</f>
        <v>0</v>
      </c>
      <c r="AI107" s="254"/>
      <c r="AJ107" s="254"/>
      <c r="AK107" s="254"/>
      <c r="AL107" s="254"/>
      <c r="AM107" s="254">
        <f>AM62+COUNTIF(AM95:AM105,"s")</f>
        <v>0</v>
      </c>
      <c r="AN107" s="224"/>
    </row>
    <row r="108" spans="1:40" s="236" customFormat="1" ht="12.75" customHeight="1">
      <c r="A108" s="226"/>
      <c r="B108" s="227"/>
      <c r="C108" s="227" t="s">
        <v>22</v>
      </c>
      <c r="D108" s="228"/>
      <c r="E108" s="228"/>
      <c r="F108" s="228"/>
      <c r="G108" s="228"/>
      <c r="H108" s="228"/>
      <c r="I108" s="228">
        <f>I63+COUNTIF(I95:I105,"v")</f>
        <v>2</v>
      </c>
      <c r="J108" s="228"/>
      <c r="K108" s="228"/>
      <c r="L108" s="228"/>
      <c r="M108" s="228"/>
      <c r="N108" s="228">
        <f>N63+COUNTIF(N95:N105,"v")</f>
        <v>3</v>
      </c>
      <c r="O108" s="228"/>
      <c r="P108" s="228"/>
      <c r="Q108" s="228"/>
      <c r="R108" s="228"/>
      <c r="S108" s="228">
        <f>S63+COUNTIF(S95:S105,"v")</f>
        <v>4</v>
      </c>
      <c r="T108" s="228"/>
      <c r="U108" s="228"/>
      <c r="V108" s="228"/>
      <c r="W108" s="228"/>
      <c r="X108" s="228">
        <f>X63+COUNTIF(X95:X105,"v")</f>
        <v>3</v>
      </c>
      <c r="Y108" s="228"/>
      <c r="Z108" s="228"/>
      <c r="AA108" s="228"/>
      <c r="AB108" s="228"/>
      <c r="AC108" s="228">
        <f>AC63+COUNTIF(AC95:AC105,"v")</f>
        <v>3</v>
      </c>
      <c r="AD108" s="228"/>
      <c r="AE108" s="228"/>
      <c r="AF108" s="228"/>
      <c r="AG108" s="228"/>
      <c r="AH108" s="228">
        <f>AH63+COUNTIF(AH95:AH105,"v")</f>
        <v>3</v>
      </c>
      <c r="AI108" s="228"/>
      <c r="AJ108" s="228"/>
      <c r="AK108" s="228"/>
      <c r="AL108" s="228"/>
      <c r="AM108" s="228">
        <f>AM63+COUNTIF(AM95:AM105,"v")</f>
        <v>0</v>
      </c>
      <c r="AN108" s="229"/>
    </row>
    <row r="109" spans="1:40" s="236" customFormat="1" ht="12.75" customHeight="1">
      <c r="A109" s="226"/>
      <c r="B109" s="227"/>
      <c r="C109" s="227" t="s">
        <v>36</v>
      </c>
      <c r="D109" s="228"/>
      <c r="E109" s="228"/>
      <c r="F109" s="228"/>
      <c r="G109" s="228"/>
      <c r="H109" s="228"/>
      <c r="I109" s="228">
        <f>I64+COUNTIF(I95:I105,"é")</f>
        <v>0</v>
      </c>
      <c r="J109" s="228"/>
      <c r="K109" s="228"/>
      <c r="L109" s="228"/>
      <c r="M109" s="228"/>
      <c r="N109" s="228">
        <f>N64+COUNTIF(N95:N105,"é")</f>
        <v>5</v>
      </c>
      <c r="O109" s="228"/>
      <c r="P109" s="228"/>
      <c r="Q109" s="228"/>
      <c r="R109" s="228"/>
      <c r="S109" s="228">
        <f>S64+COUNTIF(S95:S105,"é")</f>
        <v>4</v>
      </c>
      <c r="T109" s="228"/>
      <c r="U109" s="228"/>
      <c r="V109" s="228"/>
      <c r="W109" s="228"/>
      <c r="X109" s="228">
        <f>X64+COUNTIF(X95:X105,"é")</f>
        <v>5</v>
      </c>
      <c r="Y109" s="228"/>
      <c r="Z109" s="228"/>
      <c r="AA109" s="228"/>
      <c r="AB109" s="228"/>
      <c r="AC109" s="228">
        <f>AC64+COUNTIF(AC95:AC105,"é")</f>
        <v>3</v>
      </c>
      <c r="AD109" s="228"/>
      <c r="AE109" s="228"/>
      <c r="AF109" s="228"/>
      <c r="AG109" s="228"/>
      <c r="AH109" s="228">
        <f>AH64+COUNTIF(AH95:AH105,"é")</f>
        <v>5</v>
      </c>
      <c r="AI109" s="228"/>
      <c r="AJ109" s="228"/>
      <c r="AK109" s="228"/>
      <c r="AL109" s="228"/>
      <c r="AM109" s="228">
        <f>AM64+COUNTIF(AM95:AM105,"é")</f>
        <v>5</v>
      </c>
      <c r="AN109" s="229"/>
    </row>
    <row r="110" spans="1:40" s="236" customFormat="1" ht="12.75" customHeight="1" thickBot="1">
      <c r="A110" s="230"/>
      <c r="B110" s="231"/>
      <c r="C110" s="231" t="s">
        <v>52</v>
      </c>
      <c r="D110" s="232"/>
      <c r="E110" s="232"/>
      <c r="F110" s="232"/>
      <c r="G110" s="232"/>
      <c r="H110" s="232"/>
      <c r="I110" s="232">
        <f>I66+COUNTIF(I95:I105,"a")</f>
        <v>0</v>
      </c>
      <c r="J110" s="232"/>
      <c r="K110" s="232"/>
      <c r="L110" s="232"/>
      <c r="M110" s="232"/>
      <c r="N110" s="232">
        <f>N66+COUNTIF(N95:N105,"a")</f>
        <v>1</v>
      </c>
      <c r="O110" s="232"/>
      <c r="P110" s="232"/>
      <c r="Q110" s="232"/>
      <c r="R110" s="232"/>
      <c r="S110" s="232">
        <f>S66+COUNTIF(S95:S105,"a")</f>
        <v>1</v>
      </c>
      <c r="T110" s="232"/>
      <c r="U110" s="232"/>
      <c r="V110" s="232"/>
      <c r="W110" s="232"/>
      <c r="X110" s="232">
        <f>X66+COUNTIF(X95:X105,"a")</f>
        <v>0</v>
      </c>
      <c r="Y110" s="232"/>
      <c r="Z110" s="232"/>
      <c r="AA110" s="232"/>
      <c r="AB110" s="232"/>
      <c r="AC110" s="232">
        <f>AC66+COUNTIF(AC95:AC105,"a")</f>
        <v>0</v>
      </c>
      <c r="AD110" s="232"/>
      <c r="AE110" s="232"/>
      <c r="AF110" s="232"/>
      <c r="AG110" s="232"/>
      <c r="AH110" s="232">
        <f>AH66+COUNTIF(AH95:AH105,"a")</f>
        <v>1</v>
      </c>
      <c r="AI110" s="232"/>
      <c r="AJ110" s="232"/>
      <c r="AK110" s="232"/>
      <c r="AL110" s="232"/>
      <c r="AM110" s="232">
        <f>AM66+COUNTIF(AM95:AM105,"a")</f>
        <v>0</v>
      </c>
      <c r="AN110" s="233"/>
    </row>
    <row r="111" spans="1:41" s="5" customFormat="1" ht="12.75" customHeight="1" thickBot="1">
      <c r="A111" s="11"/>
      <c r="B111" s="11"/>
      <c r="C111" s="11"/>
      <c r="D111" s="11"/>
      <c r="E111" s="11"/>
      <c r="F111" s="23">
        <f>SUM(F106:H106)</f>
        <v>115</v>
      </c>
      <c r="G111" s="11"/>
      <c r="H111" s="11"/>
      <c r="I111" s="11"/>
      <c r="J111" s="11"/>
      <c r="K111" s="23">
        <f>SUM(K106:M106)</f>
        <v>115</v>
      </c>
      <c r="L111" s="11"/>
      <c r="M111" s="11"/>
      <c r="N111" s="11"/>
      <c r="O111" s="11"/>
      <c r="P111" s="23">
        <f>SUM(P106:R106)</f>
        <v>130</v>
      </c>
      <c r="Q111" s="11"/>
      <c r="R111" s="11"/>
      <c r="S111" s="11"/>
      <c r="T111" s="11"/>
      <c r="U111" s="23">
        <f>SUM(U106:W106)</f>
        <v>135</v>
      </c>
      <c r="V111" s="11"/>
      <c r="W111" s="11"/>
      <c r="X111" s="11"/>
      <c r="Y111" s="11"/>
      <c r="Z111" s="23">
        <f>SUM(Z106:AB106)</f>
        <v>110</v>
      </c>
      <c r="AA111" s="11"/>
      <c r="AB111" s="11"/>
      <c r="AC111" s="11"/>
      <c r="AD111" s="11"/>
      <c r="AE111" s="23">
        <f>SUM(AE106:AG106)</f>
        <v>100</v>
      </c>
      <c r="AF111" s="11"/>
      <c r="AG111" s="11"/>
      <c r="AH111" s="11"/>
      <c r="AI111" s="11"/>
      <c r="AJ111" s="23">
        <f>SUM(AJ106:AL106)</f>
        <v>45</v>
      </c>
      <c r="AK111" s="11"/>
      <c r="AL111" s="11"/>
      <c r="AM111" s="11"/>
      <c r="AN111" s="11"/>
      <c r="AO111" s="5">
        <f>SUM(F111:AN111)</f>
        <v>750</v>
      </c>
    </row>
    <row r="112" spans="1:40" s="5" customFormat="1" ht="12.75" customHeight="1">
      <c r="A112" s="11"/>
      <c r="B112" s="11"/>
      <c r="C112" s="11"/>
      <c r="D112" s="17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</row>
    <row r="113" spans="1:40" s="5" customFormat="1" ht="12.75" customHeight="1">
      <c r="A113" s="11"/>
      <c r="B113" s="11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</row>
    <row r="114" spans="1:40" s="5" customFormat="1" ht="12.75" customHeight="1">
      <c r="A114" s="11"/>
      <c r="B114" s="11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</row>
    <row r="115" spans="1:40" ht="12.75" customHeight="1" thickBot="1">
      <c r="A115" s="11"/>
      <c r="B115" s="11"/>
      <c r="C115" s="11"/>
      <c r="D115" s="11"/>
      <c r="E115" s="11"/>
      <c r="F115" s="28"/>
      <c r="G115" s="11"/>
      <c r="H115" s="11"/>
      <c r="I115" s="11"/>
      <c r="J115" s="11"/>
      <c r="K115" s="28"/>
      <c r="L115" s="11"/>
      <c r="M115" s="11"/>
      <c r="N115" s="11"/>
      <c r="O115" s="11"/>
      <c r="P115" s="28"/>
      <c r="Q115" s="11"/>
      <c r="R115" s="11"/>
      <c r="S115" s="11"/>
      <c r="T115" s="11"/>
      <c r="U115" s="28"/>
      <c r="V115" s="11"/>
      <c r="W115" s="11"/>
      <c r="X115" s="11"/>
      <c r="Y115" s="11"/>
      <c r="Z115" s="28"/>
      <c r="AA115" s="11"/>
      <c r="AB115" s="11"/>
      <c r="AC115" s="11"/>
      <c r="AD115" s="11"/>
      <c r="AE115" s="28"/>
      <c r="AF115" s="11"/>
      <c r="AG115" s="11"/>
      <c r="AH115" s="11"/>
      <c r="AI115" s="11"/>
      <c r="AJ115" s="28"/>
      <c r="AK115" s="11"/>
      <c r="AL115" s="11"/>
      <c r="AM115" s="11"/>
      <c r="AN115" s="11"/>
    </row>
    <row r="116" spans="1:40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326" t="s">
        <v>71</v>
      </c>
      <c r="U116" s="327"/>
      <c r="V116" s="327"/>
      <c r="W116" s="327"/>
      <c r="X116" s="327"/>
      <c r="Y116" s="327"/>
      <c r="Z116" s="327"/>
      <c r="AA116" s="327"/>
      <c r="AB116" s="327"/>
      <c r="AC116" s="327"/>
      <c r="AD116" s="328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</row>
    <row r="117" spans="1:40" ht="12.75" customHeight="1" thickBot="1">
      <c r="A117" s="11"/>
      <c r="Q117" s="11"/>
      <c r="R117" s="11"/>
      <c r="S117" s="11"/>
      <c r="T117" s="329"/>
      <c r="U117" s="293"/>
      <c r="V117" s="293"/>
      <c r="W117" s="293"/>
      <c r="X117" s="293"/>
      <c r="Y117" s="293"/>
      <c r="Z117" s="293"/>
      <c r="AA117" s="293"/>
      <c r="AB117" s="293"/>
      <c r="AC117" s="293"/>
      <c r="AD117" s="294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</row>
    <row r="118" spans="2:40" ht="12.75" customHeight="1" thickBot="1">
      <c r="B118" s="295" t="s">
        <v>107</v>
      </c>
      <c r="C118" s="296"/>
      <c r="D118" s="296"/>
      <c r="E118" s="296"/>
      <c r="F118" s="296"/>
      <c r="G118" s="296"/>
      <c r="H118" s="296"/>
      <c r="I118" s="297"/>
      <c r="J118" s="12"/>
      <c r="K118" s="12"/>
      <c r="L118" s="12"/>
      <c r="M118" s="12"/>
      <c r="N118" s="12"/>
      <c r="O118" s="12"/>
      <c r="P118" s="12"/>
      <c r="Q118" s="11"/>
      <c r="R118" s="11"/>
      <c r="S118" s="11"/>
      <c r="T118" s="292"/>
      <c r="U118" s="330"/>
      <c r="V118" s="330"/>
      <c r="W118" s="330"/>
      <c r="X118" s="330"/>
      <c r="Y118" s="330"/>
      <c r="Z118" s="331"/>
      <c r="AA118" s="292" t="s">
        <v>72</v>
      </c>
      <c r="AB118" s="330"/>
      <c r="AC118" s="330"/>
      <c r="AD118" s="331"/>
      <c r="AE118" s="332" t="s">
        <v>73</v>
      </c>
      <c r="AF118" s="333"/>
      <c r="AG118" s="333"/>
      <c r="AH118" s="333"/>
      <c r="AI118" s="333"/>
      <c r="AJ118" s="333"/>
      <c r="AK118" s="333"/>
      <c r="AL118" s="333"/>
      <c r="AM118" s="333"/>
      <c r="AN118" s="334"/>
    </row>
    <row r="119" spans="2:40" ht="12.75" customHeight="1" thickBot="1">
      <c r="B119" s="289"/>
      <c r="C119" s="290"/>
      <c r="D119" s="290"/>
      <c r="E119" s="290"/>
      <c r="F119" s="290"/>
      <c r="G119" s="290"/>
      <c r="H119" s="290"/>
      <c r="I119" s="291"/>
      <c r="J119" s="12"/>
      <c r="K119" s="12"/>
      <c r="L119" s="12"/>
      <c r="M119" s="12"/>
      <c r="N119" s="12"/>
      <c r="O119" s="12"/>
      <c r="P119" s="12"/>
      <c r="Q119" s="11"/>
      <c r="R119" s="11"/>
      <c r="S119" s="11"/>
      <c r="T119" s="335" t="s">
        <v>42</v>
      </c>
      <c r="U119" s="336"/>
      <c r="V119" s="336"/>
      <c r="W119" s="336"/>
      <c r="X119" s="336"/>
      <c r="Y119" s="336"/>
      <c r="Z119" s="337"/>
      <c r="AA119" s="298" t="s">
        <v>74</v>
      </c>
      <c r="AB119" s="299"/>
      <c r="AC119" s="299"/>
      <c r="AD119" s="300"/>
      <c r="AE119" s="298" t="s">
        <v>75</v>
      </c>
      <c r="AF119" s="299"/>
      <c r="AG119" s="299"/>
      <c r="AH119" s="299"/>
      <c r="AI119" s="299"/>
      <c r="AJ119" s="299"/>
      <c r="AK119" s="299"/>
      <c r="AL119" s="299"/>
      <c r="AM119" s="299"/>
      <c r="AN119" s="300"/>
    </row>
    <row r="120" spans="2:40" ht="12.75" customHeight="1" thickBot="1">
      <c r="B120" s="31" t="s">
        <v>2</v>
      </c>
      <c r="C120" s="29" t="s">
        <v>3</v>
      </c>
      <c r="D120" s="33" t="s">
        <v>4</v>
      </c>
      <c r="E120" s="34" t="s">
        <v>26</v>
      </c>
      <c r="F120" s="35" t="s">
        <v>87</v>
      </c>
      <c r="G120" s="36"/>
      <c r="H120" s="36"/>
      <c r="I120" s="36"/>
      <c r="J120" s="34"/>
      <c r="K120" s="35" t="s">
        <v>84</v>
      </c>
      <c r="L120" s="36"/>
      <c r="M120" s="36"/>
      <c r="N120" s="36"/>
      <c r="O120" s="34"/>
      <c r="Q120" s="11"/>
      <c r="R120" s="11"/>
      <c r="S120" s="11"/>
      <c r="T120" s="338"/>
      <c r="U120" s="339"/>
      <c r="V120" s="339"/>
      <c r="W120" s="339"/>
      <c r="X120" s="339"/>
      <c r="Y120" s="339"/>
      <c r="Z120" s="340"/>
      <c r="AA120" s="301"/>
      <c r="AB120" s="302"/>
      <c r="AC120" s="302"/>
      <c r="AD120" s="303"/>
      <c r="AE120" s="301"/>
      <c r="AF120" s="302"/>
      <c r="AG120" s="302"/>
      <c r="AH120" s="302"/>
      <c r="AI120" s="302"/>
      <c r="AJ120" s="302"/>
      <c r="AK120" s="302"/>
      <c r="AL120" s="302"/>
      <c r="AM120" s="302"/>
      <c r="AN120" s="303"/>
    </row>
    <row r="121" spans="2:40" ht="12.75" customHeight="1" thickBot="1">
      <c r="B121" s="21"/>
      <c r="C121" s="30"/>
      <c r="D121" s="37"/>
      <c r="E121" s="38"/>
      <c r="F121" s="39" t="s">
        <v>82</v>
      </c>
      <c r="G121" s="40"/>
      <c r="H121" s="40"/>
      <c r="I121" s="40"/>
      <c r="J121" s="38"/>
      <c r="K121" s="39" t="s">
        <v>83</v>
      </c>
      <c r="L121" s="40"/>
      <c r="M121" s="40"/>
      <c r="N121" s="40"/>
      <c r="O121" s="38"/>
      <c r="Q121" s="11"/>
      <c r="R121" s="11"/>
      <c r="S121" s="11"/>
      <c r="T121" s="338"/>
      <c r="U121" s="339"/>
      <c r="V121" s="339"/>
      <c r="W121" s="339"/>
      <c r="X121" s="339"/>
      <c r="Y121" s="339"/>
      <c r="Z121" s="340"/>
      <c r="AA121" s="298" t="s">
        <v>76</v>
      </c>
      <c r="AB121" s="299"/>
      <c r="AC121" s="299"/>
      <c r="AD121" s="300"/>
      <c r="AE121" s="298" t="s">
        <v>154</v>
      </c>
      <c r="AF121" s="299"/>
      <c r="AG121" s="299"/>
      <c r="AH121" s="299"/>
      <c r="AI121" s="299"/>
      <c r="AJ121" s="299"/>
      <c r="AK121" s="299"/>
      <c r="AL121" s="299"/>
      <c r="AM121" s="299"/>
      <c r="AN121" s="300"/>
    </row>
    <row r="122" spans="2:40" ht="12.75" customHeight="1" thickBot="1">
      <c r="B122" s="9"/>
      <c r="C122" s="117"/>
      <c r="D122" s="41"/>
      <c r="E122" s="42"/>
      <c r="F122" s="43" t="s">
        <v>14</v>
      </c>
      <c r="G122" s="44" t="s">
        <v>15</v>
      </c>
      <c r="H122" s="44" t="s">
        <v>16</v>
      </c>
      <c r="I122" s="44" t="s">
        <v>17</v>
      </c>
      <c r="J122" s="45" t="s">
        <v>18</v>
      </c>
      <c r="K122" s="46" t="s">
        <v>14</v>
      </c>
      <c r="L122" s="44" t="s">
        <v>15</v>
      </c>
      <c r="M122" s="44" t="s">
        <v>16</v>
      </c>
      <c r="N122" s="44" t="s">
        <v>17</v>
      </c>
      <c r="O122" s="45" t="s">
        <v>18</v>
      </c>
      <c r="Q122" s="11"/>
      <c r="R122" s="11"/>
      <c r="S122" s="11"/>
      <c r="T122" s="341"/>
      <c r="U122" s="342"/>
      <c r="V122" s="342"/>
      <c r="W122" s="342"/>
      <c r="X122" s="342"/>
      <c r="Y122" s="342"/>
      <c r="Z122" s="343"/>
      <c r="AA122" s="301"/>
      <c r="AB122" s="302"/>
      <c r="AC122" s="302"/>
      <c r="AD122" s="303"/>
      <c r="AE122" s="301"/>
      <c r="AF122" s="302"/>
      <c r="AG122" s="302"/>
      <c r="AH122" s="302"/>
      <c r="AI122" s="302"/>
      <c r="AJ122" s="302"/>
      <c r="AK122" s="302"/>
      <c r="AL122" s="302"/>
      <c r="AM122" s="302"/>
      <c r="AN122" s="303"/>
    </row>
    <row r="123" spans="2:40" ht="12.75" customHeight="1" thickBot="1">
      <c r="B123" s="47"/>
      <c r="C123" s="118" t="s">
        <v>85</v>
      </c>
      <c r="D123" s="10"/>
      <c r="E123" s="10">
        <f>J123+O123+U123+Z123</f>
        <v>40</v>
      </c>
      <c r="F123" s="105"/>
      <c r="G123" s="22"/>
      <c r="H123" s="22"/>
      <c r="I123" s="22"/>
      <c r="J123" s="106">
        <v>20</v>
      </c>
      <c r="K123" s="105"/>
      <c r="L123" s="22"/>
      <c r="M123" s="22"/>
      <c r="N123" s="22"/>
      <c r="O123" s="106">
        <v>20</v>
      </c>
      <c r="Q123" s="11"/>
      <c r="R123" s="11"/>
      <c r="S123" s="11"/>
      <c r="T123" s="335" t="s">
        <v>41</v>
      </c>
      <c r="U123" s="336"/>
      <c r="V123" s="336"/>
      <c r="W123" s="336"/>
      <c r="X123" s="336"/>
      <c r="Y123" s="336"/>
      <c r="Z123" s="337"/>
      <c r="AA123" s="298" t="s">
        <v>77</v>
      </c>
      <c r="AB123" s="299"/>
      <c r="AC123" s="299"/>
      <c r="AD123" s="300"/>
      <c r="AE123" s="298" t="s">
        <v>78</v>
      </c>
      <c r="AF123" s="299"/>
      <c r="AG123" s="299"/>
      <c r="AH123" s="299"/>
      <c r="AI123" s="299"/>
      <c r="AJ123" s="299"/>
      <c r="AK123" s="299"/>
      <c r="AL123" s="299"/>
      <c r="AM123" s="299"/>
      <c r="AN123" s="300"/>
    </row>
    <row r="124" spans="2:40" ht="12.75" customHeight="1" thickBot="1">
      <c r="B124" s="47"/>
      <c r="C124" s="118" t="s">
        <v>88</v>
      </c>
      <c r="D124" s="10"/>
      <c r="E124" s="10">
        <f>J124+O124+U124+Z124</f>
        <v>6</v>
      </c>
      <c r="F124" s="107"/>
      <c r="G124" s="20"/>
      <c r="H124" s="20"/>
      <c r="I124" s="20"/>
      <c r="J124" s="42">
        <v>3</v>
      </c>
      <c r="K124" s="107"/>
      <c r="L124" s="20"/>
      <c r="M124" s="20"/>
      <c r="N124" s="20"/>
      <c r="O124" s="25">
        <v>3</v>
      </c>
      <c r="Q124" s="11"/>
      <c r="R124" s="11"/>
      <c r="S124" s="11"/>
      <c r="T124" s="338"/>
      <c r="U124" s="339"/>
      <c r="V124" s="339"/>
      <c r="W124" s="339"/>
      <c r="X124" s="339"/>
      <c r="Y124" s="339"/>
      <c r="Z124" s="340"/>
      <c r="AA124" s="301"/>
      <c r="AB124" s="302"/>
      <c r="AC124" s="302"/>
      <c r="AD124" s="303"/>
      <c r="AE124" s="301"/>
      <c r="AF124" s="302"/>
      <c r="AG124" s="302"/>
      <c r="AH124" s="302"/>
      <c r="AI124" s="302"/>
      <c r="AJ124" s="302"/>
      <c r="AK124" s="302"/>
      <c r="AL124" s="302"/>
      <c r="AM124" s="302"/>
      <c r="AN124" s="303"/>
    </row>
    <row r="125" spans="2:40" ht="12.75" customHeight="1" thickBot="1">
      <c r="B125" s="47"/>
      <c r="C125" s="118" t="s">
        <v>89</v>
      </c>
      <c r="D125" s="10"/>
      <c r="E125" s="10">
        <f>J125+O125+U125+Z125</f>
        <v>6</v>
      </c>
      <c r="F125" s="107"/>
      <c r="G125" s="20"/>
      <c r="H125" s="20"/>
      <c r="I125" s="20"/>
      <c r="J125" s="42">
        <v>3</v>
      </c>
      <c r="K125" s="107"/>
      <c r="L125" s="20"/>
      <c r="M125" s="20"/>
      <c r="N125" s="20"/>
      <c r="O125" s="25">
        <v>3</v>
      </c>
      <c r="Q125" s="11"/>
      <c r="R125" s="11"/>
      <c r="S125" s="11"/>
      <c r="T125" s="338"/>
      <c r="U125" s="339"/>
      <c r="V125" s="339"/>
      <c r="W125" s="339"/>
      <c r="X125" s="339"/>
      <c r="Y125" s="339"/>
      <c r="Z125" s="340"/>
      <c r="AA125" s="298" t="s">
        <v>79</v>
      </c>
      <c r="AB125" s="299"/>
      <c r="AC125" s="299"/>
      <c r="AD125" s="300"/>
      <c r="AE125" s="298" t="s">
        <v>80</v>
      </c>
      <c r="AF125" s="299"/>
      <c r="AG125" s="299"/>
      <c r="AH125" s="299"/>
      <c r="AI125" s="299"/>
      <c r="AJ125" s="299"/>
      <c r="AK125" s="299"/>
      <c r="AL125" s="299"/>
      <c r="AM125" s="299"/>
      <c r="AN125" s="300"/>
    </row>
    <row r="126" spans="2:40" ht="12.75" customHeight="1" thickBot="1">
      <c r="B126" s="48"/>
      <c r="C126" s="119" t="s">
        <v>86</v>
      </c>
      <c r="D126" s="10"/>
      <c r="E126" s="10">
        <f>J126+O126+U126+Z126</f>
        <v>4</v>
      </c>
      <c r="F126" s="108"/>
      <c r="G126" s="26"/>
      <c r="H126" s="26"/>
      <c r="I126" s="26"/>
      <c r="J126" s="109">
        <v>2</v>
      </c>
      <c r="K126" s="108"/>
      <c r="L126" s="26"/>
      <c r="M126" s="26"/>
      <c r="N126" s="26"/>
      <c r="O126" s="27">
        <v>2</v>
      </c>
      <c r="Q126" s="11"/>
      <c r="R126" s="11"/>
      <c r="S126" s="11"/>
      <c r="T126" s="341"/>
      <c r="U126" s="342"/>
      <c r="V126" s="342"/>
      <c r="W126" s="342"/>
      <c r="X126" s="342"/>
      <c r="Y126" s="342"/>
      <c r="Z126" s="343"/>
      <c r="AA126" s="301"/>
      <c r="AB126" s="302"/>
      <c r="AC126" s="302"/>
      <c r="AD126" s="303"/>
      <c r="AE126" s="301"/>
      <c r="AF126" s="302"/>
      <c r="AG126" s="302"/>
      <c r="AH126" s="302"/>
      <c r="AI126" s="302"/>
      <c r="AJ126" s="302"/>
      <c r="AK126" s="302"/>
      <c r="AL126" s="302"/>
      <c r="AM126" s="302"/>
      <c r="AN126" s="303"/>
    </row>
    <row r="127" spans="2:40" ht="12.75" customHeight="1">
      <c r="B127" s="104"/>
      <c r="C127" s="60"/>
      <c r="D127" s="100"/>
      <c r="E127" s="101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Q127" s="11"/>
      <c r="R127" s="11"/>
      <c r="S127" s="11"/>
      <c r="T127" s="102"/>
      <c r="U127" s="102"/>
      <c r="V127" s="102"/>
      <c r="W127" s="102"/>
      <c r="X127" s="102"/>
      <c r="Y127" s="102"/>
      <c r="Z127" s="102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</row>
    <row r="128" spans="2:40" ht="12.75" customHeight="1" thickBot="1">
      <c r="B128" s="104"/>
      <c r="C128" s="6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Q128" s="11"/>
      <c r="R128" s="11"/>
      <c r="S128" s="11"/>
      <c r="T128" s="102"/>
      <c r="U128" s="102"/>
      <c r="V128" s="102"/>
      <c r="W128" s="102"/>
      <c r="X128" s="102"/>
      <c r="Y128" s="102"/>
      <c r="Z128" s="102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</row>
    <row r="129" spans="1:41" ht="12.75" customHeight="1" thickBot="1">
      <c r="A129" s="11"/>
      <c r="B129" s="51" t="s">
        <v>2</v>
      </c>
      <c r="C129" s="52" t="s">
        <v>91</v>
      </c>
      <c r="D129" s="3"/>
      <c r="E129" s="3"/>
      <c r="F129" s="54"/>
      <c r="G129" s="94"/>
      <c r="H129" s="95" t="s">
        <v>98</v>
      </c>
      <c r="I129" s="4"/>
      <c r="J129" s="96"/>
      <c r="K129" s="32"/>
      <c r="L129" s="6" t="s">
        <v>92</v>
      </c>
      <c r="M129" s="49"/>
      <c r="O129" s="50"/>
      <c r="P129" s="50"/>
      <c r="Q129" s="11"/>
      <c r="R129" s="12"/>
      <c r="S129" s="11"/>
      <c r="T129" s="11"/>
      <c r="U129" s="11"/>
      <c r="V129" s="11"/>
      <c r="W129" s="11"/>
      <c r="X129" s="11"/>
      <c r="Y129" s="11"/>
      <c r="AO129" s="11"/>
    </row>
    <row r="130" spans="1:41" s="126" customFormat="1" ht="12.75" customHeight="1" thickBot="1">
      <c r="A130" s="93"/>
      <c r="B130" s="127" t="s">
        <v>240</v>
      </c>
      <c r="C130" s="68" t="s">
        <v>100</v>
      </c>
      <c r="D130" s="69"/>
      <c r="E130" s="69"/>
      <c r="F130" s="69"/>
      <c r="G130" s="68" t="s">
        <v>94</v>
      </c>
      <c r="H130" s="68"/>
      <c r="I130" s="69"/>
      <c r="J130" s="69"/>
      <c r="K130" s="70"/>
      <c r="L130" s="255"/>
      <c r="M130" s="70"/>
      <c r="N130" s="350" t="s">
        <v>118</v>
      </c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  <c r="AA130" s="352"/>
      <c r="AO130" s="93"/>
    </row>
    <row r="131" spans="1:41" s="126" customFormat="1" ht="12.75" customHeight="1" thickBot="1">
      <c r="A131" s="93"/>
      <c r="B131" s="127" t="s">
        <v>241</v>
      </c>
      <c r="C131" s="71" t="s">
        <v>181</v>
      </c>
      <c r="D131" s="72"/>
      <c r="E131" s="72"/>
      <c r="F131" s="72"/>
      <c r="G131" s="256" t="s">
        <v>94</v>
      </c>
      <c r="H131" s="256"/>
      <c r="I131" s="256"/>
      <c r="J131" s="59"/>
      <c r="K131" s="257"/>
      <c r="L131" s="86"/>
      <c r="M131" s="208"/>
      <c r="N131" s="306"/>
      <c r="O131" s="307"/>
      <c r="P131" s="307"/>
      <c r="Q131" s="307"/>
      <c r="R131" s="307"/>
      <c r="S131" s="307"/>
      <c r="T131" s="307"/>
      <c r="U131" s="307"/>
      <c r="V131" s="307"/>
      <c r="W131" s="307"/>
      <c r="X131" s="307"/>
      <c r="Y131" s="307"/>
      <c r="Z131" s="307"/>
      <c r="AA131" s="308"/>
      <c r="AO131" s="93"/>
    </row>
    <row r="132" spans="1:41" s="126" customFormat="1" ht="12.75" customHeight="1" thickBot="1">
      <c r="A132" s="93"/>
      <c r="B132" s="127" t="s">
        <v>242</v>
      </c>
      <c r="C132" s="73" t="s">
        <v>90</v>
      </c>
      <c r="D132" s="74"/>
      <c r="E132" s="74"/>
      <c r="F132" s="74"/>
      <c r="G132" s="258" t="s">
        <v>94</v>
      </c>
      <c r="H132" s="258"/>
      <c r="I132" s="258"/>
      <c r="J132" s="73"/>
      <c r="K132" s="259"/>
      <c r="L132" s="260"/>
      <c r="M132" s="261"/>
      <c r="N132" s="309"/>
      <c r="O132" s="310"/>
      <c r="P132" s="310"/>
      <c r="Q132" s="310"/>
      <c r="R132" s="310"/>
      <c r="S132" s="310"/>
      <c r="T132" s="310"/>
      <c r="U132" s="310"/>
      <c r="V132" s="310"/>
      <c r="W132" s="310"/>
      <c r="X132" s="310"/>
      <c r="Y132" s="310"/>
      <c r="Z132" s="310"/>
      <c r="AA132" s="311"/>
      <c r="AB132" s="139"/>
      <c r="AC132" s="139"/>
      <c r="AI132" s="93"/>
      <c r="AJ132" s="93"/>
      <c r="AK132" s="93"/>
      <c r="AL132" s="93"/>
      <c r="AM132" s="93"/>
      <c r="AN132" s="93"/>
      <c r="AO132" s="93"/>
    </row>
    <row r="133" spans="1:41" s="126" customFormat="1" ht="12.75" customHeight="1" thickBot="1">
      <c r="A133" s="93"/>
      <c r="B133" s="127" t="s">
        <v>243</v>
      </c>
      <c r="C133" s="75" t="s">
        <v>101</v>
      </c>
      <c r="D133" s="76"/>
      <c r="E133" s="76"/>
      <c r="F133" s="77"/>
      <c r="G133" s="75" t="s">
        <v>93</v>
      </c>
      <c r="H133" s="76"/>
      <c r="I133" s="76"/>
      <c r="J133" s="77"/>
      <c r="K133" s="262"/>
      <c r="L133" s="137"/>
      <c r="M133" s="262"/>
      <c r="N133" s="263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  <c r="Y133" s="264"/>
      <c r="Z133" s="264"/>
      <c r="AA133" s="265"/>
      <c r="AB133" s="266"/>
      <c r="AC133" s="266"/>
      <c r="AD133" s="266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</row>
    <row r="134" spans="1:41" s="126" customFormat="1" ht="12.75" customHeight="1" thickBot="1">
      <c r="A134" s="93"/>
      <c r="B134" s="127" t="s">
        <v>244</v>
      </c>
      <c r="C134" s="75" t="s">
        <v>128</v>
      </c>
      <c r="D134" s="76"/>
      <c r="E134" s="76"/>
      <c r="F134" s="77"/>
      <c r="G134" s="75" t="s">
        <v>93</v>
      </c>
      <c r="H134" s="76"/>
      <c r="I134" s="76"/>
      <c r="J134" s="77"/>
      <c r="K134" s="267"/>
      <c r="L134" s="77"/>
      <c r="M134" s="267"/>
      <c r="N134" s="268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70"/>
      <c r="AB134" s="266"/>
      <c r="AC134" s="266"/>
      <c r="AD134" s="266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</row>
    <row r="135" spans="1:41" s="126" customFormat="1" ht="12.75" customHeight="1" thickBot="1">
      <c r="A135" s="93"/>
      <c r="B135" s="127" t="s">
        <v>245</v>
      </c>
      <c r="C135" s="75" t="s">
        <v>129</v>
      </c>
      <c r="D135" s="76"/>
      <c r="E135" s="76"/>
      <c r="F135" s="77"/>
      <c r="G135" s="75" t="s">
        <v>93</v>
      </c>
      <c r="H135" s="76"/>
      <c r="I135" s="76"/>
      <c r="J135" s="77"/>
      <c r="K135" s="267"/>
      <c r="L135" s="77"/>
      <c r="M135" s="267"/>
      <c r="N135" s="268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70"/>
      <c r="AB135" s="266"/>
      <c r="AC135" s="266"/>
      <c r="AD135" s="266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</row>
    <row r="136" spans="1:41" s="126" customFormat="1" ht="12.75" customHeight="1" thickBot="1">
      <c r="A136" s="93"/>
      <c r="B136" s="127" t="s">
        <v>246</v>
      </c>
      <c r="C136" s="75" t="s">
        <v>130</v>
      </c>
      <c r="D136" s="76"/>
      <c r="E136" s="76"/>
      <c r="F136" s="77"/>
      <c r="G136" s="75" t="s">
        <v>93</v>
      </c>
      <c r="H136" s="76"/>
      <c r="I136" s="76"/>
      <c r="J136" s="77"/>
      <c r="K136" s="267"/>
      <c r="L136" s="77"/>
      <c r="M136" s="267"/>
      <c r="N136" s="268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70"/>
      <c r="AB136" s="266"/>
      <c r="AC136" s="266"/>
      <c r="AD136" s="266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</row>
    <row r="137" spans="1:41" s="126" customFormat="1" ht="12.75" customHeight="1" thickBot="1">
      <c r="A137" s="93"/>
      <c r="B137" s="127" t="s">
        <v>247</v>
      </c>
      <c r="C137" s="75" t="s">
        <v>95</v>
      </c>
      <c r="D137" s="76"/>
      <c r="E137" s="76"/>
      <c r="F137" s="77"/>
      <c r="G137" s="75" t="s">
        <v>93</v>
      </c>
      <c r="H137" s="76"/>
      <c r="I137" s="76"/>
      <c r="J137" s="77"/>
      <c r="K137" s="267"/>
      <c r="L137" s="77"/>
      <c r="M137" s="267"/>
      <c r="N137" s="268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  <c r="AA137" s="270"/>
      <c r="AB137" s="266"/>
      <c r="AC137" s="266"/>
      <c r="AD137" s="266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</row>
    <row r="138" spans="1:41" s="126" customFormat="1" ht="12.75" customHeight="1" thickBot="1">
      <c r="A138" s="93"/>
      <c r="B138" s="127" t="s">
        <v>248</v>
      </c>
      <c r="C138" s="78" t="s">
        <v>109</v>
      </c>
      <c r="D138" s="79"/>
      <c r="E138" s="79"/>
      <c r="F138" s="80"/>
      <c r="G138" s="78" t="s">
        <v>93</v>
      </c>
      <c r="H138" s="79"/>
      <c r="I138" s="79"/>
      <c r="J138" s="80"/>
      <c r="K138" s="271"/>
      <c r="L138" s="80"/>
      <c r="M138" s="271"/>
      <c r="N138" s="272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  <c r="AA138" s="274"/>
      <c r="AB138" s="266"/>
      <c r="AC138" s="266"/>
      <c r="AD138" s="266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</row>
    <row r="139" spans="1:41" s="126" customFormat="1" ht="12.75" customHeight="1">
      <c r="A139" s="93"/>
      <c r="B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AI139" s="93"/>
      <c r="AJ139" s="93"/>
      <c r="AK139" s="93"/>
      <c r="AL139" s="93"/>
      <c r="AM139" s="93"/>
      <c r="AN139" s="93"/>
      <c r="AO139" s="93"/>
    </row>
    <row r="140" spans="1:41" s="126" customFormat="1" ht="12.75" customHeight="1" thickBot="1">
      <c r="A140" s="93"/>
      <c r="B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AI140" s="93"/>
      <c r="AJ140" s="93"/>
      <c r="AK140" s="93"/>
      <c r="AL140" s="93"/>
      <c r="AM140" s="93"/>
      <c r="AN140" s="93"/>
      <c r="AO140" s="93"/>
    </row>
    <row r="141" spans="1:41" s="126" customFormat="1" ht="12.75" customHeight="1" thickBot="1">
      <c r="A141" s="93"/>
      <c r="B141" s="275" t="s">
        <v>2</v>
      </c>
      <c r="C141" s="320" t="s">
        <v>102</v>
      </c>
      <c r="D141" s="321"/>
      <c r="E141" s="321"/>
      <c r="F141" s="322"/>
      <c r="G141" s="276"/>
      <c r="H141" s="277" t="s">
        <v>98</v>
      </c>
      <c r="I141" s="145"/>
      <c r="J141" s="278"/>
      <c r="K141" s="345" t="s">
        <v>103</v>
      </c>
      <c r="L141" s="346"/>
      <c r="M141" s="346"/>
      <c r="N141" s="347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AI141" s="93"/>
      <c r="AJ141" s="93"/>
      <c r="AK141" s="93"/>
      <c r="AL141" s="93"/>
      <c r="AM141" s="93"/>
      <c r="AN141" s="93"/>
      <c r="AO141" s="93"/>
    </row>
    <row r="142" spans="1:41" s="126" customFormat="1" ht="12.75" customHeight="1" thickBot="1">
      <c r="A142" s="93"/>
      <c r="B142" s="127" t="s">
        <v>249</v>
      </c>
      <c r="C142" s="317" t="s">
        <v>171</v>
      </c>
      <c r="D142" s="318"/>
      <c r="E142" s="318"/>
      <c r="F142" s="319"/>
      <c r="G142" s="348" t="s">
        <v>170</v>
      </c>
      <c r="H142" s="348"/>
      <c r="I142" s="348"/>
      <c r="J142" s="349"/>
      <c r="K142" s="114"/>
      <c r="L142" s="115">
        <v>4</v>
      </c>
      <c r="M142" s="115"/>
      <c r="N142" s="116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AI142" s="93"/>
      <c r="AJ142" s="93"/>
      <c r="AK142" s="93"/>
      <c r="AL142" s="93"/>
      <c r="AM142" s="93"/>
      <c r="AN142" s="93"/>
      <c r="AO142" s="93"/>
    </row>
    <row r="143" spans="1:41" s="126" customFormat="1" ht="12.75" customHeight="1" thickBot="1">
      <c r="A143" s="93"/>
      <c r="B143" s="127" t="s">
        <v>250</v>
      </c>
      <c r="C143" s="314" t="s">
        <v>178</v>
      </c>
      <c r="D143" s="315"/>
      <c r="E143" s="315"/>
      <c r="F143" s="316"/>
      <c r="G143" s="312" t="s">
        <v>179</v>
      </c>
      <c r="H143" s="312"/>
      <c r="I143" s="312"/>
      <c r="J143" s="313"/>
      <c r="K143" s="120"/>
      <c r="L143" s="121">
        <v>4</v>
      </c>
      <c r="M143" s="121"/>
      <c r="N143" s="122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AI143" s="93"/>
      <c r="AJ143" s="93"/>
      <c r="AK143" s="93"/>
      <c r="AL143" s="93"/>
      <c r="AM143" s="93"/>
      <c r="AN143" s="93"/>
      <c r="AO143" s="93"/>
    </row>
    <row r="144" spans="1:41" s="126" customFormat="1" ht="12.75" customHeight="1" thickBot="1">
      <c r="A144" s="93"/>
      <c r="B144" s="127" t="s">
        <v>251</v>
      </c>
      <c r="C144" s="59" t="s">
        <v>104</v>
      </c>
      <c r="D144" s="81"/>
      <c r="E144" s="81"/>
      <c r="F144" s="123"/>
      <c r="G144" s="279" t="s">
        <v>93</v>
      </c>
      <c r="H144" s="279"/>
      <c r="I144" s="279"/>
      <c r="J144" s="280"/>
      <c r="K144" s="120"/>
      <c r="L144" s="121">
        <v>4</v>
      </c>
      <c r="M144" s="281"/>
      <c r="N144" s="282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AM144" s="93"/>
      <c r="AN144" s="93"/>
      <c r="AO144" s="93"/>
    </row>
    <row r="145" spans="1:41" s="126" customFormat="1" ht="12.75" customHeight="1" thickBot="1">
      <c r="A145" s="93"/>
      <c r="B145" s="127" t="s">
        <v>252</v>
      </c>
      <c r="C145" s="59" t="s">
        <v>108</v>
      </c>
      <c r="D145" s="81"/>
      <c r="E145" s="81"/>
      <c r="F145" s="123"/>
      <c r="G145" s="76" t="s">
        <v>93</v>
      </c>
      <c r="H145" s="76"/>
      <c r="I145" s="76"/>
      <c r="J145" s="77"/>
      <c r="K145" s="87"/>
      <c r="L145" s="85">
        <v>4</v>
      </c>
      <c r="M145" s="85"/>
      <c r="N145" s="86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AM145" s="93"/>
      <c r="AN145" s="93"/>
      <c r="AO145" s="93"/>
    </row>
    <row r="146" spans="1:41" s="126" customFormat="1" ht="12.75" customHeight="1" thickBot="1">
      <c r="A146" s="93"/>
      <c r="B146" s="127" t="s">
        <v>253</v>
      </c>
      <c r="C146" s="59" t="s">
        <v>96</v>
      </c>
      <c r="D146" s="81"/>
      <c r="E146" s="81"/>
      <c r="F146" s="123"/>
      <c r="G146" s="76" t="s">
        <v>93</v>
      </c>
      <c r="H146" s="76"/>
      <c r="I146" s="76"/>
      <c r="J146" s="77"/>
      <c r="K146" s="87"/>
      <c r="L146" s="85">
        <v>4</v>
      </c>
      <c r="M146" s="85"/>
      <c r="N146" s="86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AM146" s="93"/>
      <c r="AN146" s="93"/>
      <c r="AO146" s="93"/>
    </row>
    <row r="147" spans="1:41" s="126" customFormat="1" ht="12.75" customHeight="1" thickBot="1">
      <c r="A147" s="93"/>
      <c r="B147" s="127" t="s">
        <v>254</v>
      </c>
      <c r="C147" s="59" t="s">
        <v>174</v>
      </c>
      <c r="D147" s="81"/>
      <c r="E147" s="81"/>
      <c r="F147" s="123"/>
      <c r="G147" s="76" t="s">
        <v>93</v>
      </c>
      <c r="H147" s="76"/>
      <c r="I147" s="76"/>
      <c r="J147" s="77"/>
      <c r="K147" s="87"/>
      <c r="L147" s="85">
        <v>4</v>
      </c>
      <c r="M147" s="85"/>
      <c r="N147" s="86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AM147" s="93"/>
      <c r="AN147" s="93"/>
      <c r="AO147" s="93"/>
    </row>
    <row r="148" spans="1:41" s="126" customFormat="1" ht="12.75" customHeight="1" thickBot="1">
      <c r="A148" s="93"/>
      <c r="B148" s="127" t="s">
        <v>255</v>
      </c>
      <c r="C148" s="59" t="s">
        <v>131</v>
      </c>
      <c r="D148" s="81"/>
      <c r="E148" s="81"/>
      <c r="F148" s="123"/>
      <c r="G148" s="76" t="s">
        <v>93</v>
      </c>
      <c r="H148" s="76"/>
      <c r="I148" s="76"/>
      <c r="J148" s="77"/>
      <c r="K148" s="87"/>
      <c r="L148" s="85">
        <v>4</v>
      </c>
      <c r="M148" s="85"/>
      <c r="N148" s="86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AM148" s="93"/>
      <c r="AN148" s="93"/>
      <c r="AO148" s="93"/>
    </row>
    <row r="149" spans="1:41" s="126" customFormat="1" ht="12.75" customHeight="1" thickBot="1">
      <c r="A149" s="93"/>
      <c r="B149" s="127" t="s">
        <v>256</v>
      </c>
      <c r="C149" s="59" t="s">
        <v>132</v>
      </c>
      <c r="D149" s="81"/>
      <c r="E149" s="81"/>
      <c r="F149" s="123"/>
      <c r="G149" s="76" t="s">
        <v>93</v>
      </c>
      <c r="H149" s="76"/>
      <c r="I149" s="76"/>
      <c r="J149" s="77"/>
      <c r="K149" s="87"/>
      <c r="L149" s="85">
        <v>4</v>
      </c>
      <c r="M149" s="85"/>
      <c r="N149" s="86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AM149" s="93"/>
      <c r="AN149" s="93"/>
      <c r="AO149" s="93"/>
    </row>
    <row r="150" spans="1:41" s="126" customFormat="1" ht="12.75" customHeight="1" thickBot="1">
      <c r="A150" s="93"/>
      <c r="B150" s="127" t="s">
        <v>257</v>
      </c>
      <c r="C150" s="59" t="s">
        <v>133</v>
      </c>
      <c r="D150" s="81"/>
      <c r="E150" s="81"/>
      <c r="F150" s="123"/>
      <c r="G150" s="76" t="s">
        <v>93</v>
      </c>
      <c r="H150" s="76"/>
      <c r="I150" s="76"/>
      <c r="J150" s="77"/>
      <c r="K150" s="87"/>
      <c r="L150" s="85">
        <v>4</v>
      </c>
      <c r="M150" s="85"/>
      <c r="N150" s="86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AM150" s="93"/>
      <c r="AN150" s="93"/>
      <c r="AO150" s="93"/>
    </row>
    <row r="151" spans="1:41" s="126" customFormat="1" ht="12.75" customHeight="1" thickBot="1">
      <c r="A151" s="93"/>
      <c r="B151" s="127" t="s">
        <v>258</v>
      </c>
      <c r="C151" s="59" t="s">
        <v>134</v>
      </c>
      <c r="D151" s="81"/>
      <c r="E151" s="81"/>
      <c r="F151" s="123"/>
      <c r="G151" s="76" t="s">
        <v>93</v>
      </c>
      <c r="H151" s="76"/>
      <c r="I151" s="76"/>
      <c r="J151" s="77"/>
      <c r="K151" s="87"/>
      <c r="L151" s="85">
        <v>4</v>
      </c>
      <c r="M151" s="85"/>
      <c r="N151" s="86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AM151" s="93"/>
      <c r="AN151" s="93"/>
      <c r="AO151" s="93"/>
    </row>
    <row r="152" spans="1:41" s="126" customFormat="1" ht="12.75" customHeight="1" thickBot="1">
      <c r="A152" s="93"/>
      <c r="B152" s="127" t="s">
        <v>259</v>
      </c>
      <c r="C152" s="59" t="s">
        <v>165</v>
      </c>
      <c r="D152" s="81"/>
      <c r="E152" s="81"/>
      <c r="F152" s="123"/>
      <c r="G152" s="76" t="s">
        <v>93</v>
      </c>
      <c r="H152" s="76"/>
      <c r="I152" s="76"/>
      <c r="J152" s="77"/>
      <c r="K152" s="87"/>
      <c r="L152" s="85">
        <v>4</v>
      </c>
      <c r="M152" s="85"/>
      <c r="N152" s="86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AM152" s="93"/>
      <c r="AN152" s="93"/>
      <c r="AO152" s="93"/>
    </row>
    <row r="153" spans="1:41" s="126" customFormat="1" ht="12.75" customHeight="1" thickBot="1">
      <c r="A153" s="93"/>
      <c r="B153" s="127" t="s">
        <v>260</v>
      </c>
      <c r="C153" s="59" t="s">
        <v>135</v>
      </c>
      <c r="D153" s="81"/>
      <c r="E153" s="81"/>
      <c r="F153" s="123"/>
      <c r="G153" s="76" t="s">
        <v>93</v>
      </c>
      <c r="H153" s="76"/>
      <c r="I153" s="76"/>
      <c r="J153" s="77"/>
      <c r="K153" s="87"/>
      <c r="L153" s="85">
        <v>4</v>
      </c>
      <c r="M153" s="85"/>
      <c r="N153" s="86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AM153" s="93"/>
      <c r="AN153" s="93"/>
      <c r="AO153" s="93"/>
    </row>
    <row r="154" spans="1:41" s="126" customFormat="1" ht="12.75" customHeight="1" thickBot="1">
      <c r="A154" s="93"/>
      <c r="B154" s="127" t="s">
        <v>261</v>
      </c>
      <c r="C154" s="59" t="s">
        <v>175</v>
      </c>
      <c r="D154" s="81"/>
      <c r="E154" s="81"/>
      <c r="F154" s="123"/>
      <c r="G154" s="76" t="s">
        <v>93</v>
      </c>
      <c r="H154" s="76"/>
      <c r="I154" s="76"/>
      <c r="J154" s="77"/>
      <c r="K154" s="87"/>
      <c r="L154" s="85">
        <v>4</v>
      </c>
      <c r="M154" s="85"/>
      <c r="N154" s="86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AM154" s="93"/>
      <c r="AN154" s="93"/>
      <c r="AO154" s="93"/>
    </row>
    <row r="155" spans="1:41" s="126" customFormat="1" ht="12.75" customHeight="1" thickBot="1">
      <c r="A155" s="93"/>
      <c r="B155" s="127" t="s">
        <v>262</v>
      </c>
      <c r="C155" s="59" t="s">
        <v>105</v>
      </c>
      <c r="D155" s="81"/>
      <c r="E155" s="81"/>
      <c r="F155" s="123"/>
      <c r="G155" s="76" t="s">
        <v>93</v>
      </c>
      <c r="H155" s="76"/>
      <c r="I155" s="76"/>
      <c r="J155" s="77"/>
      <c r="K155" s="87"/>
      <c r="L155" s="85">
        <v>4</v>
      </c>
      <c r="M155" s="85"/>
      <c r="N155" s="86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AM155" s="93"/>
      <c r="AN155" s="93"/>
      <c r="AO155" s="93"/>
    </row>
    <row r="156" spans="1:41" s="126" customFormat="1" ht="12.75" customHeight="1" thickBot="1">
      <c r="A156" s="93"/>
      <c r="B156" s="127" t="s">
        <v>263</v>
      </c>
      <c r="C156" s="59" t="s">
        <v>180</v>
      </c>
      <c r="D156" s="81"/>
      <c r="E156" s="81"/>
      <c r="F156" s="123"/>
      <c r="G156" s="76" t="s">
        <v>94</v>
      </c>
      <c r="H156" s="76"/>
      <c r="I156" s="76"/>
      <c r="J156" s="77"/>
      <c r="K156" s="87"/>
      <c r="L156" s="85">
        <v>4</v>
      </c>
      <c r="M156" s="88"/>
      <c r="N156" s="89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AM156" s="93"/>
      <c r="AN156" s="93"/>
      <c r="AO156" s="93"/>
    </row>
    <row r="157" spans="1:41" s="126" customFormat="1" ht="12.75" customHeight="1" thickBot="1">
      <c r="A157" s="93"/>
      <c r="B157" s="127" t="s">
        <v>264</v>
      </c>
      <c r="C157" s="84" t="s">
        <v>172</v>
      </c>
      <c r="D157" s="82"/>
      <c r="E157" s="82"/>
      <c r="F157" s="124"/>
      <c r="G157" s="79" t="s">
        <v>94</v>
      </c>
      <c r="H157" s="79"/>
      <c r="I157" s="79"/>
      <c r="J157" s="80"/>
      <c r="K157" s="90"/>
      <c r="L157" s="97">
        <v>4</v>
      </c>
      <c r="M157" s="91"/>
      <c r="N157" s="92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AM157" s="93"/>
      <c r="AN157" s="93"/>
      <c r="AO157" s="93"/>
    </row>
    <row r="158" spans="1:41" ht="12.75" customHeight="1">
      <c r="A158" s="11"/>
      <c r="B158" s="110"/>
      <c r="C158" s="111"/>
      <c r="D158" s="111"/>
      <c r="E158" s="111"/>
      <c r="F158" s="111"/>
      <c r="G158" s="113"/>
      <c r="H158" s="113"/>
      <c r="I158" s="113"/>
      <c r="J158" s="113"/>
      <c r="K158" s="112"/>
      <c r="L158" s="102"/>
      <c r="M158" s="112"/>
      <c r="N158" s="112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AM158" s="11"/>
      <c r="AN158" s="11"/>
      <c r="AO158" s="11"/>
    </row>
    <row r="159" spans="1:41" ht="12.75" customHeight="1">
      <c r="A159" s="11"/>
      <c r="B159" s="110"/>
      <c r="C159" s="111"/>
      <c r="D159" s="111"/>
      <c r="E159" s="111"/>
      <c r="F159" s="111"/>
      <c r="G159" s="113"/>
      <c r="H159" s="113"/>
      <c r="I159" s="113"/>
      <c r="J159" s="113"/>
      <c r="K159" s="112"/>
      <c r="L159" s="102"/>
      <c r="M159" s="112"/>
      <c r="N159" s="112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AM159" s="11"/>
      <c r="AN159" s="11"/>
      <c r="AO159" s="11"/>
    </row>
    <row r="160" spans="1:41" ht="12.75" customHeight="1" thickBot="1">
      <c r="A160" s="11"/>
      <c r="B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AM160" s="11"/>
      <c r="AN160" s="11"/>
      <c r="AO160" s="11"/>
    </row>
    <row r="161" spans="1:41" ht="12.75" customHeight="1" thickBot="1">
      <c r="A161" s="11"/>
      <c r="B161" s="52" t="s">
        <v>2</v>
      </c>
      <c r="C161" s="52" t="s">
        <v>106</v>
      </c>
      <c r="D161" s="3"/>
      <c r="E161" s="3"/>
      <c r="F161" s="54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AL161" s="55"/>
      <c r="AM161" s="11"/>
      <c r="AN161" s="11"/>
      <c r="AO161" s="11"/>
    </row>
    <row r="162" spans="1:41" ht="12.75" customHeight="1">
      <c r="A162" s="11"/>
      <c r="B162" s="130"/>
      <c r="C162" s="132" t="s">
        <v>265</v>
      </c>
      <c r="D162" s="129"/>
      <c r="E162" s="129"/>
      <c r="F162" s="133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AL162" s="55"/>
      <c r="AM162" s="11"/>
      <c r="AN162" s="11"/>
      <c r="AO162" s="11"/>
    </row>
    <row r="163" spans="1:41" ht="12.75" customHeight="1">
      <c r="A163" s="11"/>
      <c r="B163" s="131"/>
      <c r="C163" s="304" t="s">
        <v>266</v>
      </c>
      <c r="D163" s="304"/>
      <c r="E163" s="304"/>
      <c r="F163" s="305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AL163" s="55"/>
      <c r="AM163" s="11"/>
      <c r="AN163" s="11"/>
      <c r="AO163" s="11"/>
    </row>
    <row r="164" spans="1:41" ht="12.75" customHeight="1" thickBot="1">
      <c r="A164" s="11"/>
      <c r="B164" s="58"/>
      <c r="C164" s="134" t="s">
        <v>267</v>
      </c>
      <c r="D164" s="53"/>
      <c r="E164" s="53"/>
      <c r="F164" s="135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AL164" s="55"/>
      <c r="AM164" s="11"/>
      <c r="AN164" s="11"/>
      <c r="AO164" s="11"/>
    </row>
    <row r="165" spans="1:41" ht="12.75" customHeight="1">
      <c r="A165" s="11"/>
      <c r="B165" s="344"/>
      <c r="C165" s="344"/>
      <c r="D165" s="344"/>
      <c r="E165" s="344"/>
      <c r="F165" s="344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AM165" s="11"/>
      <c r="AN165" s="11"/>
      <c r="AO165" s="11"/>
    </row>
    <row r="166" spans="1:41" ht="12.75" customHeight="1">
      <c r="A166" s="11"/>
      <c r="B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AM166" s="11"/>
      <c r="AN166" s="11"/>
      <c r="AO166" s="11"/>
    </row>
    <row r="167" spans="1:41" ht="12.75" customHeight="1">
      <c r="A167" s="11"/>
      <c r="B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AM167" s="11"/>
      <c r="AN167" s="11"/>
      <c r="AO167" s="11"/>
    </row>
    <row r="168" spans="1:41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2:41" ht="12.75" customHeight="1">
      <c r="B169" s="125" t="s">
        <v>155</v>
      </c>
      <c r="C169" s="126"/>
      <c r="J169" s="1" t="s">
        <v>99</v>
      </c>
      <c r="AM169" s="11"/>
      <c r="AN169" s="11"/>
      <c r="AO169" s="11"/>
    </row>
    <row r="170" spans="11:12" ht="12.75" customHeight="1">
      <c r="K170" s="353" t="s">
        <v>97</v>
      </c>
      <c r="L170" s="353"/>
    </row>
  </sheetData>
  <sheetProtection/>
  <mergeCells count="34">
    <mergeCell ref="K170:L170"/>
    <mergeCell ref="A5:A7"/>
    <mergeCell ref="B5:B7"/>
    <mergeCell ref="C5:C7"/>
    <mergeCell ref="D5:D7"/>
    <mergeCell ref="E5:E7"/>
    <mergeCell ref="F5:AI5"/>
    <mergeCell ref="T123:Z126"/>
    <mergeCell ref="AA123:AD124"/>
    <mergeCell ref="AE123:AN124"/>
    <mergeCell ref="B165:F165"/>
    <mergeCell ref="K141:N141"/>
    <mergeCell ref="G142:J142"/>
    <mergeCell ref="N130:AA130"/>
    <mergeCell ref="AO5:AO8"/>
    <mergeCell ref="T116:AD117"/>
    <mergeCell ref="B118:I119"/>
    <mergeCell ref="T118:Z118"/>
    <mergeCell ref="AA118:AD118"/>
    <mergeCell ref="AE118:AN118"/>
    <mergeCell ref="T119:Z122"/>
    <mergeCell ref="AA119:AD120"/>
    <mergeCell ref="AE119:AN120"/>
    <mergeCell ref="AA121:AD122"/>
    <mergeCell ref="AE121:AN122"/>
    <mergeCell ref="C163:F163"/>
    <mergeCell ref="N131:AA131"/>
    <mergeCell ref="N132:AA132"/>
    <mergeCell ref="G143:J143"/>
    <mergeCell ref="C143:F143"/>
    <mergeCell ref="C142:F142"/>
    <mergeCell ref="C141:F141"/>
    <mergeCell ref="AA125:AD126"/>
    <mergeCell ref="AE125:AN126"/>
  </mergeCells>
  <printOptions horizontalCentered="1" verticalCentered="1"/>
  <pageMargins left="0.1968503937007874" right="0.1968503937007874" top="0.2362204724409449" bottom="0.31496062992125984" header="0.5118110236220472" footer="0.2755905511811024"/>
  <pageSetup horizontalDpi="600" verticalDpi="600" orientation="landscape" paperSize="9" scale="60" r:id="rId1"/>
  <headerFooter alignWithMargins="0">
    <oddFooter>&amp;R  &amp;P/&amp;N</oddFooter>
  </headerFooter>
  <rowBreaks count="2" manualBreakCount="2">
    <brk id="68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2023-06-20T13:53:02Z</cp:lastPrinted>
  <dcterms:created xsi:type="dcterms:W3CDTF">2006-03-29T07:49:40Z</dcterms:created>
  <dcterms:modified xsi:type="dcterms:W3CDTF">2023-10-26T09:50:11Z</dcterms:modified>
  <cp:category/>
  <cp:version/>
  <cp:contentType/>
  <cp:contentStatus/>
</cp:coreProperties>
</file>