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Bt nappali" sheetId="1" r:id="rId1"/>
    <sheet name="Indoklás" sheetId="2" r:id="rId2"/>
    <sheet name="Munka1" sheetId="3" state="hidden" r:id="rId3"/>
  </sheets>
  <definedNames/>
  <calcPr fullCalcOnLoad="1"/>
</workbook>
</file>

<file path=xl/sharedStrings.xml><?xml version="1.0" encoding="utf-8"?>
<sst xmlns="http://schemas.openxmlformats.org/spreadsheetml/2006/main" count="792" uniqueCount="360">
  <si>
    <t>(BDVKBX1BNF)</t>
  </si>
  <si>
    <t>(BDVKBX2BNF)</t>
  </si>
  <si>
    <t>(BDVSBX1BNF)</t>
  </si>
  <si>
    <t>(BDVSBX2BNF)</t>
  </si>
  <si>
    <t>(BDVSBX3BNF)</t>
  </si>
  <si>
    <t>BBOOB1,2-BBNF</t>
  </si>
  <si>
    <t>BBOOB1,2-CBNF</t>
  </si>
  <si>
    <t>BBOOI1,2-BBNF</t>
  </si>
  <si>
    <t>BBOOI1,2-CBNF</t>
  </si>
  <si>
    <t>BBOOT1,2-BBNF</t>
  </si>
  <si>
    <t>BBOOT1,2-CBNF</t>
  </si>
  <si>
    <t xml:space="preserve">    (heti 3 nap gyakorlat) 15 kredit</t>
  </si>
  <si>
    <t xml:space="preserve">    (heti 2 nap gyakorlat) 10 kredit</t>
  </si>
  <si>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</si>
  <si>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</si>
  <si>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</si>
  <si>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</si>
  <si>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</si>
  <si>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</si>
  <si>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</si>
  <si>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</si>
  <si>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</si>
  <si>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</si>
  <si>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</si>
  <si>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</si>
  <si>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</si>
  <si>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</si>
  <si>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</si>
  <si>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</si>
  <si>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kredit</t>
  </si>
  <si>
    <t>Mérnöki fizika</t>
  </si>
  <si>
    <t>v</t>
  </si>
  <si>
    <t>Pszichológia</t>
  </si>
  <si>
    <t>Környezetvédelem</t>
  </si>
  <si>
    <t>Műszaki kommunikáció</t>
  </si>
  <si>
    <t>Differenciált szakmai ismeretek</t>
  </si>
  <si>
    <t>Mindösszesen alap+szakirány:</t>
  </si>
  <si>
    <t>Összes óraszám              heti</t>
  </si>
  <si>
    <t>Vagyonvédelmi rendszerek I.</t>
  </si>
  <si>
    <t>Testnevelés I.</t>
  </si>
  <si>
    <t>Testnevelés II.</t>
  </si>
  <si>
    <t>Szakmai gyakorlat</t>
  </si>
  <si>
    <t>Záróvizsga tárgyak: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</si>
  <si>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</si>
  <si>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</si>
  <si>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</si>
  <si>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</si>
  <si>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</si>
  <si>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</si>
  <si>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</si>
  <si>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A gyakorlati képzés (kooperatív képzés) tanterve</t>
  </si>
  <si>
    <t>Informatika  I.</t>
  </si>
  <si>
    <t>dékán</t>
  </si>
  <si>
    <t>Óbudai Egyetem</t>
  </si>
  <si>
    <t>é</t>
  </si>
  <si>
    <t>a</t>
  </si>
  <si>
    <t>Infokommunikációs hálózatok</t>
  </si>
  <si>
    <t>Elektronikus információbiztonsági ismeretek I.</t>
  </si>
  <si>
    <t>Kockázatmenedzsment</t>
  </si>
  <si>
    <t>Információbiztonság alapjai</t>
  </si>
  <si>
    <t>Mechanika</t>
  </si>
  <si>
    <t>Elektrotechnika</t>
  </si>
  <si>
    <t>Logisztika</t>
  </si>
  <si>
    <t>Anyagismeret</t>
  </si>
  <si>
    <t>Szerkezettan</t>
  </si>
  <si>
    <t>Építészet, épületgépészet</t>
  </si>
  <si>
    <t>Prof. Dr. Rajnai Zoltán</t>
  </si>
  <si>
    <t>Digitális technika I.</t>
  </si>
  <si>
    <t>Mérnöki etika</t>
  </si>
  <si>
    <t>*: e-learning, blended learning</t>
  </si>
  <si>
    <t>aláírás (a)</t>
  </si>
  <si>
    <t>Mindösszesen alap + specializáció:</t>
  </si>
  <si>
    <t>Szabadon választható I.</t>
  </si>
  <si>
    <t>Szabadon választható II.</t>
  </si>
  <si>
    <t>Szabadon választható III.</t>
  </si>
  <si>
    <t>Össz: TT+gazd. és hum.+szakmai törzs+szab. vál. tárgyak:</t>
  </si>
  <si>
    <t>Gazdasági és humán ismeretek:</t>
  </si>
  <si>
    <t>Szabadon választható tárgyak:</t>
  </si>
  <si>
    <t>Differenciált szakmai ismeretek:</t>
  </si>
  <si>
    <t>szigorlat (s)</t>
  </si>
  <si>
    <t>vizsga (v)</t>
  </si>
  <si>
    <t>évközi jegy (é)</t>
  </si>
  <si>
    <t>Sor-szám</t>
  </si>
  <si>
    <t>Ssz.</t>
  </si>
  <si>
    <t>óra</t>
  </si>
  <si>
    <t>krd.</t>
  </si>
  <si>
    <t>8. félév (tavaszi)</t>
  </si>
  <si>
    <t>Előta-</t>
  </si>
  <si>
    <t>nulmányok</t>
  </si>
  <si>
    <t>ea tgy</t>
  </si>
  <si>
    <t>teljesítendő: 60 kredit</t>
  </si>
  <si>
    <t>„kooperatív”</t>
  </si>
  <si>
    <t>Összesen:</t>
  </si>
  <si>
    <t>biztonságtechnikai specializáció</t>
  </si>
  <si>
    <t>kooperatív képzés (biztonságtechnikai specializáció)</t>
  </si>
  <si>
    <t>Neptunban az egyéb szabadon választható tárgyak között megtalálhatók</t>
  </si>
  <si>
    <t>mintatanterv</t>
  </si>
  <si>
    <t>információbiztonsági specializáció</t>
  </si>
  <si>
    <t>kooperatív képzés (információbiztonsági specializáció)</t>
  </si>
  <si>
    <t>Bánki Donát Gépész és Biztonságtechnikai Mérnöki Kar</t>
  </si>
  <si>
    <t>biztonságtechnikai mérnöki alapképzési szak (BSc)</t>
  </si>
  <si>
    <t>teljesítendő: 10 kredit</t>
  </si>
  <si>
    <t>„szabadon választható”</t>
  </si>
  <si>
    <t>Kooperatív szakmai gyakorlat I.</t>
  </si>
  <si>
    <t>Kooperatív szakmai gyakorlat II.</t>
  </si>
  <si>
    <t>Kritérium tárgy (angol vagy német nyelven)</t>
  </si>
  <si>
    <t>* e-learning, blendid learning</t>
  </si>
  <si>
    <t>Projektmunka alapjai</t>
  </si>
  <si>
    <t>Szakdolgozat-II</t>
  </si>
  <si>
    <t>Szakdolgozat-I.</t>
  </si>
  <si>
    <t>Szakdolgozat-II.</t>
  </si>
  <si>
    <t>Mérnöki alapismeretek és mérések</t>
  </si>
  <si>
    <t>nappali munkarend</t>
  </si>
  <si>
    <t>Matematika I. aláírás</t>
  </si>
  <si>
    <t>Személyi, fizikai és adminisztratív biztonsági ismeretek</t>
  </si>
  <si>
    <t>Természettudományi alapismeretek:</t>
  </si>
  <si>
    <t>Érvényes: 2019. szeptember 01-től</t>
  </si>
  <si>
    <t>kooperatív képzés (tűzvédelmi specializáció)</t>
  </si>
  <si>
    <t xml:space="preserve">Épületszerkezetek tűzvédelme </t>
  </si>
  <si>
    <t>Égés- és oltáselmélet</t>
  </si>
  <si>
    <t>Tűzeseti diagnosztika és rekonstrukció</t>
  </si>
  <si>
    <t xml:space="preserve">Tűzoltás és kárelhárítás </t>
  </si>
  <si>
    <t>tűzvédelmi specializáció</t>
  </si>
  <si>
    <t>Termodinamika</t>
  </si>
  <si>
    <t>Szakdolgozat I.</t>
  </si>
  <si>
    <t>Szakdolgozat II.</t>
  </si>
  <si>
    <t>Sorszám</t>
  </si>
  <si>
    <t>Tantárgy</t>
  </si>
  <si>
    <t>elmélet ea</t>
  </si>
  <si>
    <t>gyakorlat</t>
  </si>
  <si>
    <t>labor</t>
  </si>
  <si>
    <t>VII.</t>
  </si>
  <si>
    <t>Előtanulmány</t>
  </si>
  <si>
    <t>Megjegyzés</t>
  </si>
  <si>
    <t xml:space="preserve">félév </t>
  </si>
  <si>
    <t>Matematika 1</t>
  </si>
  <si>
    <t>követelmény</t>
  </si>
  <si>
    <t>vizsga</t>
  </si>
  <si>
    <t>évközi jegy</t>
  </si>
  <si>
    <t>Informatika 1</t>
  </si>
  <si>
    <t xml:space="preserve">Közgazdasági ismeretek </t>
  </si>
  <si>
    <t>Matematika 2</t>
  </si>
  <si>
    <t xml:space="preserve">Kémia </t>
  </si>
  <si>
    <t>Informatika 2</t>
  </si>
  <si>
    <t xml:space="preserve">Elektrotechnika </t>
  </si>
  <si>
    <t>aláirás</t>
  </si>
  <si>
    <t>Biztonságtechnika történet</t>
  </si>
  <si>
    <t>Vállalkozásgazdaságtan</t>
  </si>
  <si>
    <t xml:space="preserve">Projektmunka alapjai </t>
  </si>
  <si>
    <t>1. projektfeladat</t>
  </si>
  <si>
    <t>esettanulmányok</t>
  </si>
  <si>
    <t>(adat és információvédelem is)</t>
  </si>
  <si>
    <t>Testnevelés 2</t>
  </si>
  <si>
    <t>Testnevelés 1</t>
  </si>
  <si>
    <t>aláírás</t>
  </si>
  <si>
    <t>Alternatív áramforrások</t>
  </si>
  <si>
    <t>Analóg áramkörök és érzékelők</t>
  </si>
  <si>
    <t xml:space="preserve">Digitális technika </t>
  </si>
  <si>
    <t xml:space="preserve">Angol / német szaknyelv </t>
  </si>
  <si>
    <t>Projektfeladat (belső)</t>
  </si>
  <si>
    <t>2. projektfeladat</t>
  </si>
  <si>
    <t xml:space="preserve">Munkavédelem, ergonómia </t>
  </si>
  <si>
    <t>Menedzsment műszakiaknak</t>
  </si>
  <si>
    <t xml:space="preserve">Minőség-, start-up, vezetői ism. </t>
  </si>
  <si>
    <t>Infokommunikációs rendszerek</t>
  </si>
  <si>
    <t>IBS1</t>
  </si>
  <si>
    <t>IBS2</t>
  </si>
  <si>
    <t>Elektronikus információbiztonsági ismeretek</t>
  </si>
  <si>
    <t xml:space="preserve">IBS3 </t>
  </si>
  <si>
    <t xml:space="preserve">IBS4 </t>
  </si>
  <si>
    <t>Szakdolgozat 1</t>
  </si>
  <si>
    <t>IBS5</t>
  </si>
  <si>
    <t>Információbiztonság IT gyakorlata</t>
  </si>
  <si>
    <t>vendégelőadók</t>
  </si>
  <si>
    <t>IBS6</t>
  </si>
  <si>
    <t>Információbiztonság szabályozása és belső audit</t>
  </si>
  <si>
    <t>Projektfeladat (külső)</t>
  </si>
  <si>
    <t>IBS7</t>
  </si>
  <si>
    <t>Szakdolgozat 2</t>
  </si>
  <si>
    <t>IBS8</t>
  </si>
  <si>
    <t>Töréstesztek</t>
  </si>
  <si>
    <t>IBS9</t>
  </si>
  <si>
    <t xml:space="preserve">vizsga </t>
  </si>
  <si>
    <t xml:space="preserve">IBS10 </t>
  </si>
  <si>
    <t xml:space="preserve">Információbiztonság a közszférában (esettanulmány) </t>
  </si>
  <si>
    <t>IBS11</t>
  </si>
  <si>
    <t>3. projektfeladat.</t>
  </si>
  <si>
    <t>Jogi ismeretek</t>
  </si>
  <si>
    <t>Tűzvédelem alapjai</t>
  </si>
  <si>
    <t>TT</t>
  </si>
  <si>
    <t>GT</t>
  </si>
  <si>
    <t>BT</t>
  </si>
  <si>
    <t>SZT</t>
  </si>
  <si>
    <t>Kritérium tárgy angol vagy német nyelven</t>
  </si>
  <si>
    <t>Social engineering</t>
  </si>
  <si>
    <t xml:space="preserve">Pszichológia </t>
  </si>
  <si>
    <t>Vagyonvédelem alapjai</t>
  </si>
  <si>
    <t>Projektmunka I.</t>
  </si>
  <si>
    <t>Projektmunka II.</t>
  </si>
  <si>
    <t>Tűz- és robbanásveszélyes anyagok</t>
  </si>
  <si>
    <t>Munkavédelmi specializáció</t>
  </si>
  <si>
    <t>Gépek biztonsága</t>
  </si>
  <si>
    <t>Egyéni védőeszköz</t>
  </si>
  <si>
    <t>Ergonómia</t>
  </si>
  <si>
    <t>Veszélyelemzés</t>
  </si>
  <si>
    <t>Digitális munkavédelem</t>
  </si>
  <si>
    <t>Speciális felhasználók</t>
  </si>
  <si>
    <t>Foglalkozási ártalmak</t>
  </si>
  <si>
    <t>Munkavédelmi szabályozás alapjai</t>
  </si>
  <si>
    <t>Hallgatói tutorálás</t>
  </si>
  <si>
    <t>Testnevelés III.</t>
  </si>
  <si>
    <t>Testnevelés IV.</t>
  </si>
  <si>
    <t>Tutori rendszer kiépítése és korszerű tanulástechnikai alapkompetenciák a mérnökké válás során</t>
  </si>
  <si>
    <t>Élőerős védelem</t>
  </si>
  <si>
    <t>Informatika II.</t>
  </si>
  <si>
    <t>Tűzvédelmi specializáció</t>
  </si>
  <si>
    <t>Polgári védelem és katasztrófaelhárítás</t>
  </si>
  <si>
    <t>Mechanika biztonságtechnikai mérnököknek</t>
  </si>
  <si>
    <t>Épületszerkezettan</t>
  </si>
  <si>
    <t xml:space="preserve">Információbiztonsági kockázatok kezelése IT-támogatással  (4 kredit), Infokommunikációs hálózatok (4 kredit) </t>
  </si>
  <si>
    <t>Beépített tűzvédelemi berendezések I.</t>
  </si>
  <si>
    <t>Beépített tűzvédelemi berendezések II.</t>
  </si>
  <si>
    <t xml:space="preserve">tárgycsoportkód: </t>
  </si>
  <si>
    <t>Tűzvédelmi jogi ismeretek</t>
  </si>
  <si>
    <t>Tavaszi félév</t>
  </si>
  <si>
    <t>Őszi félév</t>
  </si>
  <si>
    <t>Vagyonvédelmi rendszerek I. II. (8 kredit);  Élőerős védelem, fegyverismeret (8 kredit)</t>
  </si>
  <si>
    <t>Mobilitás biztonságtechnikája I. II. (8 kredit)</t>
  </si>
  <si>
    <t>Összesen: 24 kredit</t>
  </si>
  <si>
    <t>Összesen: 22 kredit</t>
  </si>
  <si>
    <t>Égés- és oltáselmélet (4 kredit); Beépített tűzvédelemi berendezések I., II. (7 kredit), Tűzoltás és kárelhárítás (4 kredit)</t>
  </si>
  <si>
    <t>Összesen: 23 kredit</t>
  </si>
  <si>
    <t>Matematika I.</t>
  </si>
  <si>
    <t>Matematika II.</t>
  </si>
  <si>
    <t>Természettudományok alapjai</t>
  </si>
  <si>
    <t>Biztonságtechnika kémiája</t>
  </si>
  <si>
    <t>Informatika  II.</t>
  </si>
  <si>
    <t>Informatika labor</t>
  </si>
  <si>
    <t>Projektmenedzsment</t>
  </si>
  <si>
    <t>Minőségbiztosítás</t>
  </si>
  <si>
    <t>Munkavédelem, ergonómia alapjai</t>
  </si>
  <si>
    <t>Vagyonvédelmi rendszerek alapjai</t>
  </si>
  <si>
    <t>Kockázatértékelés alapjai</t>
  </si>
  <si>
    <t>Alkalmazott biztonságtechnika</t>
  </si>
  <si>
    <t>Biztonságtechnikai áramkörök</t>
  </si>
  <si>
    <t>Biztonságtechnikai érzékelők</t>
  </si>
  <si>
    <t>Digitális technika II.</t>
  </si>
  <si>
    <t>Fegyverismeret</t>
  </si>
  <si>
    <t>Hírközléstechnika</t>
  </si>
  <si>
    <t>Vagyonvédelmi rendszerek II.</t>
  </si>
  <si>
    <t>Mobilitás biztonságtechnikája I.</t>
  </si>
  <si>
    <t>Mobilitás biztonságtechnikája II.</t>
  </si>
  <si>
    <t>Információbiztonsági jogszabályok és szabványok</t>
  </si>
  <si>
    <t>Információbiztonsági kockázatok kezelése IT-támogatással</t>
  </si>
  <si>
    <t>Információbiztonság szabályozása</t>
  </si>
  <si>
    <t>Elektronikus információbiztonság II.</t>
  </si>
  <si>
    <t>Bevezetés az etikus hacker alkalmazásfejlesztésbe</t>
  </si>
  <si>
    <t>Közgazdaságtan, vállalkozási alapismeretek</t>
  </si>
  <si>
    <t>Szakmai törzsanyag:</t>
  </si>
  <si>
    <t>Környezetvédelem és energiagazdálkodás</t>
  </si>
  <si>
    <t>A BT BSc képzésben 2 gazdasági és humán ismeretek tárgy maradt 3 kredites, a Jogi ismeretek és a Pszichológia</t>
  </si>
  <si>
    <t>2022. nyárán szakmai egyezetésre került sor  végzett hallgatóinkat alkalmazó cégek képviselőivel az F tanterv kapcsán</t>
  </si>
  <si>
    <t>Az egyeztetés végén leszűrhettük, hogy mindkét targyra szükség van, sőt pszichológiára két félévben is lenne igény az emberekkel történő aktív szakmai kapcsolattrtás miatt, ráadásul a KKK-ban is szerepelnek</t>
  </si>
  <si>
    <t>Az F tantervbe a gazdasági és humán ismeretek tárgycsoportba újonnan bekerülő tárgyak, illetve a szakmai tárgyak esetében elvárt 4 kredites limit komoly kihatással volt az egész tantervre vonatkozóan.</t>
  </si>
  <si>
    <t>A 210 kredites felső határt és a KKK-nak való megfelelést scak úgy lehet biztosítani, hogy bizinyos nem szakami tárgyak kredit értékét 4 alattira állítjuk be.</t>
  </si>
  <si>
    <t>Létesítés és használat tűzvédelme</t>
  </si>
  <si>
    <t>Információbiztonsági belső audit</t>
  </si>
  <si>
    <t>Biztonságtechnikai modul:</t>
  </si>
  <si>
    <t>Elektronikus információbiztonság I.</t>
  </si>
  <si>
    <t xml:space="preserve">Információbiztonsági jogszabályok és szabványok (5 kredit), Elektronikus információbiztonsági ismeretek I-II. (9 kredit), </t>
  </si>
  <si>
    <t>BTXMA11BNF</t>
  </si>
  <si>
    <t>BTXMA22BNF</t>
  </si>
  <si>
    <t>BTXFI12BNF</t>
  </si>
  <si>
    <t>BTXTA11BNF</t>
  </si>
  <si>
    <t>BTXBK11BNF</t>
  </si>
  <si>
    <t>BTXMC11BNF</t>
  </si>
  <si>
    <t>BBXIA11BNF</t>
  </si>
  <si>
    <t>BBXIA22BNF</t>
  </si>
  <si>
    <t>BBXIL12BNF</t>
  </si>
  <si>
    <t>BTXKG11BNF</t>
  </si>
  <si>
    <t>BTXPM14BNF</t>
  </si>
  <si>
    <t>BTXTK11BNF</t>
  </si>
  <si>
    <t>BTXTR12BNF</t>
  </si>
  <si>
    <t>BTXHT13BNF</t>
  </si>
  <si>
    <t>BTXJI15BNF</t>
  </si>
  <si>
    <t>BBXPS16BNF</t>
  </si>
  <si>
    <t>BTXKE12BNF</t>
  </si>
  <si>
    <t>BGXMB12BNF</t>
  </si>
  <si>
    <t>BTXML13BNF</t>
  </si>
  <si>
    <t>BBXTL13BNF</t>
  </si>
  <si>
    <t>BBXVL13BNF</t>
  </si>
  <si>
    <t>BBXIB13BNF</t>
  </si>
  <si>
    <t>BBXMU13BNF</t>
  </si>
  <si>
    <t>BBXKC14BNF</t>
  </si>
  <si>
    <t>BBXMA14BNF</t>
  </si>
  <si>
    <t>BBXAA15BNF</t>
  </si>
  <si>
    <t>BBXES12BNF</t>
  </si>
  <si>
    <t>BBXAB13BNF</t>
  </si>
  <si>
    <t>BBXEG13BNF</t>
  </si>
  <si>
    <t>BBXBA12BNF</t>
  </si>
  <si>
    <t>BBXBE14BNF</t>
  </si>
  <si>
    <t>BBXDT14BNF</t>
  </si>
  <si>
    <t>BBXDT25BNF</t>
  </si>
  <si>
    <t>BTIPAT1BNF</t>
  </si>
  <si>
    <t>BBXEV15BNF</t>
  </si>
  <si>
    <t>BBXFR16BNF</t>
  </si>
  <si>
    <t>BBXHI17BNF</t>
  </si>
  <si>
    <t>BBXPV17BNF</t>
  </si>
  <si>
    <t>BBXVR15BNF</t>
  </si>
  <si>
    <t>BBXVR26BNF</t>
  </si>
  <si>
    <t>BBXMO16BNF</t>
  </si>
  <si>
    <t>BBXMO27BNF</t>
  </si>
  <si>
    <t>BBPMB15BNF</t>
  </si>
  <si>
    <t>BBPMB26BNF</t>
  </si>
  <si>
    <t>BBDSD1BBNF</t>
  </si>
  <si>
    <t>BBDSD2BBNF</t>
  </si>
  <si>
    <t>BBXIH15BNF</t>
  </si>
  <si>
    <t>BBXIJ17BNF</t>
  </si>
  <si>
    <t>BBXEI15BNF</t>
  </si>
  <si>
    <t>BBXBL17BNF</t>
  </si>
  <si>
    <t>BBXIK16BNF</t>
  </si>
  <si>
    <t>BBXIZ17BNF</t>
  </si>
  <si>
    <t>BBXEI26BNF</t>
  </si>
  <si>
    <t>BBXBH16BNF</t>
  </si>
  <si>
    <t>BBPMI15BNF</t>
  </si>
  <si>
    <t>BBPMI26BNF</t>
  </si>
  <si>
    <t>BBDSD1IBNF</t>
  </si>
  <si>
    <t>BBDSD2IBNF</t>
  </si>
  <si>
    <t>BBXTD15BNF</t>
  </si>
  <si>
    <t>BBXLH16BNF</t>
  </si>
  <si>
    <t>BBXET16BNF</t>
  </si>
  <si>
    <t>BBXTA15BNF</t>
  </si>
  <si>
    <t>BBXDR17BNF</t>
  </si>
  <si>
    <t>BBXTK17BNF</t>
  </si>
  <si>
    <t>BBXTB16BNF</t>
  </si>
  <si>
    <t>BBXTB27BNF</t>
  </si>
  <si>
    <t>BBDSD1TBNF</t>
  </si>
  <si>
    <t>BBDSD2TBNF</t>
  </si>
  <si>
    <t>h</t>
  </si>
  <si>
    <t>háromfokozatú értékelés (h)</t>
  </si>
  <si>
    <t>Tanulásmódszertani és kreatív megoldások a biztonságtechnika szakmában a XXI. században</t>
  </si>
  <si>
    <t>képzéskód, szakkód: BBNFBT, BBNFBT</t>
  </si>
  <si>
    <t>szakiránykód: BBNFBTBT</t>
  </si>
  <si>
    <t>szakiránykód: BBNFBTIB</t>
  </si>
  <si>
    <t>szakiránykód: BBNFBTTV</t>
  </si>
  <si>
    <t>OTTESI1BNF</t>
  </si>
  <si>
    <t>OTTESI2BNF</t>
  </si>
  <si>
    <t>OTTESI3BNF</t>
  </si>
  <si>
    <t>OTTESI4BNF</t>
  </si>
  <si>
    <t>tárgycsoportkód: BBNFBTXXM0S23SV</t>
  </si>
  <si>
    <t>BBOOB1ABNF</t>
  </si>
  <si>
    <t>BBOOB2ABNF</t>
  </si>
  <si>
    <t>BBOOI1ABNF</t>
  </si>
  <si>
    <t>BBOOI2ABNF</t>
  </si>
  <si>
    <t>BBOOT1ABNF</t>
  </si>
  <si>
    <t>BBOOT2ABNF</t>
  </si>
  <si>
    <t>Patronálás</t>
  </si>
  <si>
    <r>
      <t>BBXEO1</t>
    </r>
    <r>
      <rPr>
        <b/>
        <sz val="10"/>
        <color indexed="10"/>
        <rFont val="Courier"/>
        <family val="1"/>
      </rPr>
      <t>6</t>
    </r>
    <r>
      <rPr>
        <sz val="10"/>
        <rFont val="Courier"/>
        <family val="3"/>
      </rPr>
      <t>BNF</t>
    </r>
  </si>
  <si>
    <r>
      <t>BBXTJ1</t>
    </r>
    <r>
      <rPr>
        <b/>
        <sz val="10"/>
        <color indexed="10"/>
        <rFont val="Courier"/>
        <family val="1"/>
      </rPr>
      <t>5</t>
    </r>
    <r>
      <rPr>
        <sz val="10"/>
        <rFont val="Courier"/>
        <family val="3"/>
      </rPr>
      <t>BNF</t>
    </r>
  </si>
  <si>
    <t>Épületszerkezetek tűzvédelme (4 kredit)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</si>
</sst>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.5"/>
      <color indexed="10"/>
      <name val="Times New Roman"/>
      <family val="1"/>
    </font>
    <font>
      <sz val="11"/>
      <color indexed="9"/>
      <name val="Calibri"/>
      <family val="2"/>
    </font>
    <font>
      <b/>
      <sz val="9.5"/>
      <color indexed="10"/>
      <name val="Times New Roman"/>
      <family val="1"/>
    </font>
    <font>
      <u val="single"/>
      <sz val="11"/>
      <color indexed="12"/>
      <name val="Calibri"/>
      <family val="2"/>
    </font>
    <font>
      <sz val="9"/>
      <name val="Times New Roman"/>
      <family val="1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sz val="9.5"/>
      <name val="Courier"/>
      <family val="3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color indexed="10"/>
      <name val="Courier"/>
      <family val="3"/>
    </font>
    <font>
      <b/>
      <sz val="10"/>
      <color indexed="10"/>
      <name val="Courier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dotted"/>
      <right style="dotted"/>
      <top style="dotted"/>
      <bottom style="dotted"/>
    </border>
    <border>
      <left style="medium"/>
      <right style="medium"/>
      <top style="medium"/>
      <bottom style="medium"/>
    </border>
    <border>
      <left style="dotted"/>
      <right style="dotted"/>
      <top/>
      <bottom style="dotted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dotted"/>
      <right style="dotted"/>
      <top style="dotted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dotted"/>
    </border>
    <border>
      <left style="medium"/>
      <right style="medium"/>
      <top style="medium"/>
      <bottom style="dotted"/>
    </border>
    <border>
      <left/>
      <right/>
      <top/>
      <bottom style="medium"/>
    </border>
    <border>
      <left style="dotted"/>
      <right/>
      <top/>
      <bottom style="dotted"/>
    </border>
    <border>
      <left style="dotted"/>
      <right/>
      <top style="dotted"/>
      <bottom style="dotted"/>
    </border>
    <border>
      <left style="medium"/>
      <right style="thick"/>
      <top style="medium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medium"/>
      <bottom/>
    </border>
    <border>
      <left style="dotted"/>
      <right style="dotted"/>
      <top style="thick">
        <color indexed="17"/>
      </top>
      <bottom/>
    </border>
    <border>
      <left style="dotted"/>
      <right style="dotted"/>
      <top style="thin"/>
      <bottom style="thick">
        <color indexed="17"/>
      </bottom>
    </border>
    <border>
      <left style="dotted"/>
      <right/>
      <top style="dotted"/>
      <bottom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dotted"/>
      <bottom style="dotted"/>
    </border>
    <border>
      <left/>
      <right style="thin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medium"/>
    </border>
    <border>
      <left/>
      <right style="medium"/>
      <top style="thick"/>
      <bottom/>
    </border>
    <border>
      <left style="dotted"/>
      <right style="dotted"/>
      <top style="thick"/>
      <bottom/>
    </border>
    <border>
      <left style="thick"/>
      <right/>
      <top style="thick"/>
      <bottom style="medium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dotted"/>
      <right style="dotted"/>
      <top style="thick"/>
      <bottom style="dotted"/>
    </border>
    <border>
      <left style="medium"/>
      <right style="thin"/>
      <top style="medium"/>
      <bottom style="thick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 style="thick"/>
      <top style="thick"/>
      <bottom style="medium"/>
    </border>
    <border>
      <left/>
      <right style="thick"/>
      <top/>
      <bottom style="medium"/>
    </border>
    <border>
      <left style="thick"/>
      <right/>
      <top style="thick"/>
      <bottom style="thick"/>
    </border>
    <border>
      <left style="thick"/>
      <right style="medium"/>
      <top style="medium"/>
      <bottom style="medium"/>
    </border>
    <border>
      <left style="medium"/>
      <right/>
      <top style="medium"/>
      <bottom style="dotted"/>
    </border>
    <border>
      <left style="thick"/>
      <right/>
      <top/>
      <bottom/>
    </border>
    <border>
      <left/>
      <right style="thick"/>
      <top/>
      <bottom/>
    </border>
    <border>
      <left style="medium"/>
      <right style="thick"/>
      <top style="medium"/>
      <bottom style="dotted"/>
    </border>
    <border>
      <left style="medium"/>
      <right style="thick"/>
      <top style="dotted"/>
      <bottom/>
    </border>
    <border>
      <left style="medium"/>
      <right style="thick"/>
      <top style="dotted"/>
      <bottom style="dotted"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tted"/>
      <right/>
      <top style="medium"/>
      <bottom style="dotted"/>
    </border>
    <border>
      <left style="medium"/>
      <right style="medium"/>
      <top style="thick"/>
      <bottom style="medium"/>
    </border>
    <border>
      <left/>
      <right style="dotted"/>
      <top/>
      <bottom style="dotted"/>
    </border>
    <border>
      <left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medium"/>
      <bottom/>
    </border>
    <border>
      <left style="medium"/>
      <right style="dotted"/>
      <top style="thick">
        <color indexed="17"/>
      </top>
      <bottom/>
    </border>
    <border>
      <left style="medium"/>
      <right style="dotted"/>
      <top style="thin"/>
      <bottom style="thick">
        <color indexed="17"/>
      </bottom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/>
      <right style="dotted"/>
      <top style="thick"/>
      <bottom/>
    </border>
    <border>
      <left style="medium"/>
      <right style="dotted"/>
      <top style="thick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medium"/>
      <bottom style="dotted"/>
    </border>
    <border>
      <left/>
      <right style="dotted"/>
      <top style="medium"/>
      <bottom style="dotted"/>
    </border>
    <border>
      <left style="dotted"/>
      <right style="medium"/>
      <top style="medium"/>
      <bottom/>
    </border>
    <border>
      <left style="dotted"/>
      <right style="medium"/>
      <top style="thick">
        <color indexed="17"/>
      </top>
      <bottom/>
    </border>
    <border>
      <left style="dotted"/>
      <right style="medium"/>
      <top style="thin"/>
      <bottom style="thick">
        <color indexed="17"/>
      </bottom>
    </border>
    <border>
      <left/>
      <right style="thick"/>
      <top style="thick"/>
      <bottom style="thick"/>
    </border>
    <border>
      <left style="dotted"/>
      <right style="medium"/>
      <top style="dotted"/>
      <bottom/>
    </border>
    <border>
      <left style="dotted"/>
      <right style="medium"/>
      <top/>
      <bottom style="dotted"/>
    </border>
    <border>
      <left style="dotted"/>
      <right style="thick"/>
      <top style="thick"/>
      <bottom/>
    </border>
    <border>
      <left/>
      <right style="dotted"/>
      <top/>
      <bottom/>
    </border>
    <border>
      <left style="dotted"/>
      <right style="dotted"/>
      <top/>
      <bottom/>
    </border>
    <border>
      <left style="dotted"/>
      <right style="thick"/>
      <top style="thick"/>
      <bottom style="dotted"/>
    </border>
    <border>
      <left/>
      <right style="dotted"/>
      <top style="thick"/>
      <bottom style="dotted"/>
    </border>
    <border>
      <left style="dotted"/>
      <right style="thick"/>
      <top/>
      <bottom style="dotted"/>
    </border>
    <border>
      <left style="dotted"/>
      <right style="thick"/>
      <top style="dotted"/>
      <bottom style="medium"/>
    </border>
    <border>
      <left/>
      <right style="dotted"/>
      <top style="dotted"/>
      <bottom style="medium"/>
    </border>
    <border>
      <left style="medium"/>
      <right style="thick"/>
      <top style="medium"/>
      <bottom style="thick"/>
    </border>
    <border>
      <left/>
      <right style="thin"/>
      <top style="medium"/>
      <bottom style="thick"/>
    </border>
    <border>
      <left/>
      <right/>
      <top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dotted"/>
      <right style="medium"/>
      <top style="dotted"/>
      <bottom style="medium"/>
    </border>
    <border>
      <left/>
      <right/>
      <top style="dotted"/>
      <bottom style="medium"/>
    </border>
    <border>
      <left style="thin"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dotted"/>
      <top style="medium"/>
      <bottom style="dotted"/>
    </border>
    <border>
      <left style="dotted"/>
      <right/>
      <top style="thick">
        <color indexed="17"/>
      </top>
      <bottom/>
    </border>
    <border>
      <left style="dotted"/>
      <right/>
      <top style="thin"/>
      <bottom style="thick">
        <color indexed="17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thick">
        <color indexed="17"/>
      </top>
      <bottom/>
    </border>
    <border>
      <left style="medium"/>
      <right style="medium"/>
      <top style="thin"/>
      <bottom style="thick">
        <color indexed="17"/>
      </bottom>
    </border>
    <border>
      <left style="thick"/>
      <right style="medium"/>
      <top/>
      <bottom style="medium"/>
    </border>
    <border>
      <left style="thick"/>
      <right style="medium"/>
      <top style="medium"/>
      <bottom style="dotted"/>
    </border>
    <border>
      <left style="thick"/>
      <right style="medium"/>
      <top style="dotted"/>
      <bottom/>
    </border>
    <border>
      <left style="thick"/>
      <right style="medium"/>
      <top style="dotted"/>
      <bottom style="dotted"/>
    </border>
    <border>
      <left/>
      <right style="thick"/>
      <top style="thick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Border="0">
      <alignment horizontal="right"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1" fillId="11" borderId="0" applyNumberFormat="0" applyBorder="0" applyAlignment="0" applyProtection="0"/>
    <xf numFmtId="0" fontId="49" fillId="25" borderId="0" applyNumberFormat="0" applyBorder="0" applyAlignment="0" applyProtection="0"/>
    <xf numFmtId="0" fontId="1" fillId="19" borderId="0" applyNumberFormat="0" applyBorder="0" applyAlignment="0" applyProtection="0"/>
    <xf numFmtId="0" fontId="49" fillId="26" borderId="0" applyNumberFormat="0" applyBorder="0" applyAlignment="0" applyProtection="0"/>
    <xf numFmtId="0" fontId="1" fillId="1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50" fillId="29" borderId="0" applyNumberFormat="0" applyBorder="0" applyAlignment="0" applyProtection="0"/>
    <xf numFmtId="0" fontId="10" fillId="30" borderId="0" applyNumberFormat="0" applyBorder="0" applyAlignment="0" applyProtection="0"/>
    <xf numFmtId="0" fontId="50" fillId="31" borderId="0" applyNumberFormat="0" applyBorder="0" applyAlignment="0" applyProtection="0"/>
    <xf numFmtId="0" fontId="10" fillId="21" borderId="0" applyNumberFormat="0" applyBorder="0" applyAlignment="0" applyProtection="0"/>
    <xf numFmtId="0" fontId="50" fillId="32" borderId="0" applyNumberFormat="0" applyBorder="0" applyAlignment="0" applyProtection="0"/>
    <xf numFmtId="0" fontId="10" fillId="23" borderId="0" applyNumberFormat="0" applyBorder="0" applyAlignment="0" applyProtection="0"/>
    <xf numFmtId="0" fontId="50" fillId="33" borderId="0" applyNumberFormat="0" applyBorder="0" applyAlignment="0" applyProtection="0"/>
    <xf numFmtId="0" fontId="10" fillId="34" borderId="0" applyNumberFormat="0" applyBorder="0" applyAlignment="0" applyProtection="0"/>
    <xf numFmtId="0" fontId="50" fillId="35" borderId="0" applyNumberFormat="0" applyBorder="0" applyAlignment="0" applyProtection="0"/>
    <xf numFmtId="0" fontId="10" fillId="2" borderId="0" applyNumberFormat="0" applyBorder="0" applyAlignment="0" applyProtection="0"/>
    <xf numFmtId="0" fontId="50" fillId="36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2" applyNumberFormat="0" applyAlignment="0" applyProtection="0"/>
    <xf numFmtId="0" fontId="17" fillId="15" borderId="3" applyNumberFormat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32" fillId="0" borderId="5" applyNumberFormat="0" applyFill="0" applyAlignment="0" applyProtection="0"/>
    <xf numFmtId="0" fontId="54" fillId="0" borderId="6" applyNumberFormat="0" applyFill="0" applyAlignment="0" applyProtection="0"/>
    <xf numFmtId="0" fontId="33" fillId="0" borderId="7" applyNumberFormat="0" applyFill="0" applyAlignment="0" applyProtection="0"/>
    <xf numFmtId="0" fontId="55" fillId="0" borderId="8" applyNumberFormat="0" applyFill="0" applyAlignment="0" applyProtection="0"/>
    <xf numFmtId="0" fontId="3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39" borderId="10" applyNumberFormat="0" applyAlignment="0" applyProtection="0"/>
    <xf numFmtId="0" fontId="18" fillId="16" borderId="1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0" fillId="0" borderId="13" applyNumberFormat="0" applyFill="0" applyAlignment="0" applyProtection="0"/>
    <xf numFmtId="0" fontId="0" fillId="40" borderId="14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50" fillId="42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5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50" fillId="4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50" fillId="46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0" fillId="4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0" fillId="4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5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5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4" borderId="0" applyNumberFormat="0" applyBorder="0" applyAlignment="0" applyProtection="0"/>
    <xf numFmtId="0" fontId="59" fillId="55" borderId="0" applyNumberFormat="0" applyBorder="0" applyAlignment="0" applyProtection="0"/>
    <xf numFmtId="0" fontId="21" fillId="9" borderId="0" applyNumberFormat="0" applyBorder="0" applyAlignment="0" applyProtection="0"/>
    <xf numFmtId="0" fontId="60" fillId="56" borderId="16" applyNumberFormat="0" applyAlignment="0" applyProtection="0"/>
    <xf numFmtId="0" fontId="22" fillId="57" borderId="17" applyNumberFormat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62" fillId="0" borderId="18" applyNumberFormat="0" applyFill="0" applyAlignment="0" applyProtection="0"/>
    <xf numFmtId="0" fontId="24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58" borderId="0" applyNumberFormat="0" applyBorder="0" applyAlignment="0" applyProtection="0"/>
    <xf numFmtId="0" fontId="25" fillId="7" borderId="0" applyNumberFormat="0" applyBorder="0" applyAlignment="0" applyProtection="0"/>
    <xf numFmtId="0" fontId="64" fillId="59" borderId="0" applyNumberFormat="0" applyBorder="0" applyAlignment="0" applyProtection="0"/>
    <xf numFmtId="0" fontId="26" fillId="60" borderId="0" applyNumberFormat="0" applyBorder="0" applyAlignment="0" applyProtection="0"/>
    <xf numFmtId="0" fontId="65" fillId="56" borderId="2" applyNumberFormat="0" applyAlignment="0" applyProtection="0"/>
    <xf numFmtId="0" fontId="27" fillId="57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61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2" fillId="61" borderId="30" xfId="0" applyFont="1" applyFill="1" applyBorder="1" applyAlignment="1">
      <alignment horizontal="center" vertical="center"/>
    </xf>
    <xf numFmtId="0" fontId="3" fillId="61" borderId="0" xfId="0" applyFont="1" applyFill="1" applyAlignment="1">
      <alignment vertical="center"/>
    </xf>
    <xf numFmtId="0" fontId="2" fillId="61" borderId="29" xfId="0" applyFont="1" applyFill="1" applyBorder="1" applyAlignment="1">
      <alignment vertical="center"/>
    </xf>
    <xf numFmtId="0" fontId="2" fillId="61" borderId="0" xfId="0" applyFont="1" applyFill="1" applyAlignment="1">
      <alignment horizontal="center" vertical="center"/>
    </xf>
    <xf numFmtId="0" fontId="2" fillId="61" borderId="20" xfId="0" applyFont="1" applyFill="1" applyBorder="1" applyAlignment="1">
      <alignment vertical="center"/>
    </xf>
    <xf numFmtId="0" fontId="2" fillId="61" borderId="28" xfId="0" applyFont="1" applyFill="1" applyBorder="1" applyAlignment="1">
      <alignment horizontal="center" vertical="center"/>
    </xf>
    <xf numFmtId="0" fontId="3" fillId="61" borderId="52" xfId="0" applyFont="1" applyFill="1" applyBorder="1" applyAlignment="1">
      <alignment vertical="center" wrapText="1"/>
    </xf>
    <xf numFmtId="0" fontId="3" fillId="61" borderId="20" xfId="0" applyFont="1" applyFill="1" applyBorder="1" applyAlignment="1">
      <alignment vertical="center" wrapText="1"/>
    </xf>
    <xf numFmtId="0" fontId="3" fillId="61" borderId="23" xfId="0" applyFont="1" applyFill="1" applyBorder="1" applyAlignment="1">
      <alignment horizontal="center" vertical="center" wrapText="1"/>
    </xf>
    <xf numFmtId="0" fontId="3" fillId="61" borderId="1" xfId="0" applyFont="1" applyFill="1" applyBorder="1" applyAlignment="1">
      <alignment vertical="center" wrapText="1"/>
    </xf>
    <xf numFmtId="0" fontId="3" fillId="61" borderId="53" xfId="0" applyFont="1" applyFill="1" applyBorder="1" applyAlignment="1">
      <alignment vertical="center" wrapText="1"/>
    </xf>
    <xf numFmtId="0" fontId="3" fillId="61" borderId="21" xfId="0" applyFont="1" applyFill="1" applyBorder="1" applyAlignment="1">
      <alignment horizontal="center" vertical="center" wrapText="1"/>
    </xf>
    <xf numFmtId="0" fontId="3" fillId="61" borderId="54" xfId="0" applyFont="1" applyFill="1" applyBorder="1" applyAlignment="1">
      <alignment vertical="center" wrapText="1"/>
    </xf>
    <xf numFmtId="0" fontId="2" fillId="61" borderId="20" xfId="0" applyFont="1" applyFill="1" applyBorder="1" applyAlignment="1">
      <alignment horizontal="center" vertical="center" wrapText="1"/>
    </xf>
    <xf numFmtId="0" fontId="3" fillId="61" borderId="23" xfId="0" applyFont="1" applyFill="1" applyBorder="1" applyAlignment="1">
      <alignment horizontal="center" vertical="center"/>
    </xf>
    <xf numFmtId="0" fontId="3" fillId="61" borderId="55" xfId="0" applyFont="1" applyFill="1" applyBorder="1" applyAlignment="1">
      <alignment horizontal="center" vertical="center"/>
    </xf>
    <xf numFmtId="0" fontId="3" fillId="61" borderId="0" xfId="0" applyFont="1" applyFill="1" applyAlignment="1">
      <alignment horizontal="center" vertical="center"/>
    </xf>
    <xf numFmtId="0" fontId="3" fillId="61" borderId="21" xfId="0" applyFont="1" applyFill="1" applyBorder="1" applyAlignment="1">
      <alignment horizontal="center" vertical="center"/>
    </xf>
    <xf numFmtId="0" fontId="3" fillId="61" borderId="56" xfId="0" applyFont="1" applyFill="1" applyBorder="1" applyAlignment="1">
      <alignment horizontal="center" vertical="center"/>
    </xf>
    <xf numFmtId="0" fontId="3" fillId="61" borderId="1" xfId="0" applyFont="1" applyFill="1" applyBorder="1" applyAlignment="1">
      <alignment vertical="center"/>
    </xf>
    <xf numFmtId="0" fontId="2" fillId="61" borderId="22" xfId="0" applyFont="1" applyFill="1" applyBorder="1" applyAlignment="1">
      <alignment horizontal="center" vertical="center"/>
    </xf>
    <xf numFmtId="0" fontId="3" fillId="61" borderId="57" xfId="0" applyFont="1" applyFill="1" applyBorder="1" applyAlignment="1">
      <alignment vertical="center" wrapText="1"/>
    </xf>
    <xf numFmtId="0" fontId="3" fillId="61" borderId="58" xfId="0" applyFont="1" applyFill="1" applyBorder="1" applyAlignment="1">
      <alignment horizontal="center" vertical="center"/>
    </xf>
    <xf numFmtId="0" fontId="3" fillId="61" borderId="59" xfId="0" applyFont="1" applyFill="1" applyBorder="1" applyAlignment="1">
      <alignment horizontal="center" vertical="center"/>
    </xf>
    <xf numFmtId="0" fontId="7" fillId="61" borderId="60" xfId="0" applyFont="1" applyFill="1" applyBorder="1" applyAlignment="1">
      <alignment horizontal="center" vertical="center"/>
    </xf>
    <xf numFmtId="0" fontId="7" fillId="61" borderId="61" xfId="0" applyFont="1" applyFill="1" applyBorder="1" applyAlignment="1">
      <alignment horizontal="center" vertical="center"/>
    </xf>
    <xf numFmtId="0" fontId="7" fillId="61" borderId="0" xfId="0" applyFont="1" applyFill="1" applyAlignment="1">
      <alignment horizontal="center" vertical="center"/>
    </xf>
    <xf numFmtId="0" fontId="7" fillId="61" borderId="62" xfId="0" applyFont="1" applyFill="1" applyBorder="1" applyAlignment="1">
      <alignment horizontal="center" vertical="center"/>
    </xf>
    <xf numFmtId="0" fontId="3" fillId="61" borderId="33" xfId="0" applyFont="1" applyFill="1" applyBorder="1" applyAlignment="1">
      <alignment vertical="center"/>
    </xf>
    <xf numFmtId="0" fontId="3" fillId="61" borderId="34" xfId="0" applyFont="1" applyFill="1" applyBorder="1" applyAlignment="1">
      <alignment horizontal="center" vertical="center"/>
    </xf>
    <xf numFmtId="0" fontId="3" fillId="61" borderId="35" xfId="0" applyFont="1" applyFill="1" applyBorder="1" applyAlignment="1">
      <alignment horizontal="center" vertical="center"/>
    </xf>
    <xf numFmtId="0" fontId="3" fillId="61" borderId="36" xfId="0" applyFont="1" applyFill="1" applyBorder="1" applyAlignment="1">
      <alignment horizontal="center" vertical="center"/>
    </xf>
    <xf numFmtId="0" fontId="3" fillId="61" borderId="37" xfId="0" applyFont="1" applyFill="1" applyBorder="1" applyAlignment="1">
      <alignment horizontal="center" vertical="center"/>
    </xf>
    <xf numFmtId="0" fontId="3" fillId="61" borderId="38" xfId="0" applyFont="1" applyFill="1" applyBorder="1" applyAlignment="1">
      <alignment horizontal="center" vertical="center"/>
    </xf>
    <xf numFmtId="0" fontId="3" fillId="61" borderId="39" xfId="0" applyFont="1" applyFill="1" applyBorder="1" applyAlignment="1">
      <alignment horizontal="center" vertical="center"/>
    </xf>
    <xf numFmtId="0" fontId="3" fillId="61" borderId="40" xfId="0" applyFont="1" applyFill="1" applyBorder="1" applyAlignment="1">
      <alignment vertical="center"/>
    </xf>
    <xf numFmtId="0" fontId="3" fillId="61" borderId="41" xfId="0" applyFont="1" applyFill="1" applyBorder="1" applyAlignment="1">
      <alignment horizontal="center" vertical="center"/>
    </xf>
    <xf numFmtId="0" fontId="3" fillId="61" borderId="42" xfId="0" applyFont="1" applyFill="1" applyBorder="1" applyAlignment="1">
      <alignment horizontal="center" vertical="center"/>
    </xf>
    <xf numFmtId="0" fontId="3" fillId="61" borderId="43" xfId="0" applyFont="1" applyFill="1" applyBorder="1" applyAlignment="1">
      <alignment horizontal="center" vertical="center"/>
    </xf>
    <xf numFmtId="0" fontId="7" fillId="61" borderId="0" xfId="0" applyFont="1" applyFill="1" applyAlignment="1">
      <alignment horizontal="left" vertical="center"/>
    </xf>
    <xf numFmtId="0" fontId="3" fillId="61" borderId="0" xfId="0" applyFont="1" applyFill="1" applyAlignment="1">
      <alignment horizontal="left" vertical="center"/>
    </xf>
    <xf numFmtId="0" fontId="4" fillId="61" borderId="0" xfId="0" applyFont="1" applyFill="1" applyAlignment="1">
      <alignment vertical="center"/>
    </xf>
    <xf numFmtId="0" fontId="6" fillId="61" borderId="0" xfId="0" applyFont="1" applyFill="1" applyAlignment="1">
      <alignment vertical="center"/>
    </xf>
    <xf numFmtId="0" fontId="8" fillId="61" borderId="24" xfId="0" applyFont="1" applyFill="1" applyBorder="1" applyAlignment="1">
      <alignment horizontal="center" vertical="center" wrapText="1"/>
    </xf>
    <xf numFmtId="0" fontId="8" fillId="61" borderId="24" xfId="0" applyFont="1" applyFill="1" applyBorder="1" applyAlignment="1">
      <alignment horizontal="center" vertical="center"/>
    </xf>
    <xf numFmtId="0" fontId="8" fillId="61" borderId="25" xfId="0" applyFont="1" applyFill="1" applyBorder="1" applyAlignment="1">
      <alignment horizontal="center" vertical="center"/>
    </xf>
    <xf numFmtId="0" fontId="8" fillId="61" borderId="44" xfId="0" applyFont="1" applyFill="1" applyBorder="1" applyAlignment="1">
      <alignment horizontal="center" vertical="center"/>
    </xf>
    <xf numFmtId="0" fontId="8" fillId="61" borderId="27" xfId="0" applyFont="1" applyFill="1" applyBorder="1" applyAlignment="1">
      <alignment horizontal="center" vertical="center"/>
    </xf>
    <xf numFmtId="0" fontId="8" fillId="61" borderId="45" xfId="0" applyFont="1" applyFill="1" applyBorder="1" applyAlignment="1">
      <alignment horizontal="center" vertical="center"/>
    </xf>
    <xf numFmtId="0" fontId="7" fillId="61" borderId="25" xfId="0" applyFont="1" applyFill="1" applyBorder="1" applyAlignment="1">
      <alignment vertical="center"/>
    </xf>
    <xf numFmtId="0" fontId="7" fillId="61" borderId="63" xfId="0" applyFont="1" applyFill="1" applyBorder="1" applyAlignment="1">
      <alignment vertical="center"/>
    </xf>
    <xf numFmtId="0" fontId="8" fillId="61" borderId="30" xfId="0" applyFont="1" applyFill="1" applyBorder="1" applyAlignment="1">
      <alignment horizontal="center" vertical="center"/>
    </xf>
    <xf numFmtId="0" fontId="8" fillId="61" borderId="47" xfId="0" applyFont="1" applyFill="1" applyBorder="1" applyAlignment="1">
      <alignment horizontal="center" vertical="center"/>
    </xf>
    <xf numFmtId="0" fontId="8" fillId="61" borderId="54" xfId="0" applyFont="1" applyFill="1" applyBorder="1" applyAlignment="1">
      <alignment horizontal="center" vertical="center"/>
    </xf>
    <xf numFmtId="0" fontId="8" fillId="61" borderId="48" xfId="0" applyFont="1" applyFill="1" applyBorder="1" applyAlignment="1">
      <alignment horizontal="center" vertical="center"/>
    </xf>
    <xf numFmtId="0" fontId="8" fillId="61" borderId="51" xfId="0" applyFont="1" applyFill="1" applyBorder="1" applyAlignment="1">
      <alignment horizontal="center" vertical="center"/>
    </xf>
    <xf numFmtId="0" fontId="7" fillId="61" borderId="23" xfId="0" applyFont="1" applyFill="1" applyBorder="1" applyAlignment="1">
      <alignment horizontal="center" vertical="center" wrapText="1"/>
    </xf>
    <xf numFmtId="0" fontId="7" fillId="61" borderId="64" xfId="0" applyFont="1" applyFill="1" applyBorder="1" applyAlignment="1">
      <alignment vertical="center"/>
    </xf>
    <xf numFmtId="0" fontId="3" fillId="61" borderId="65" xfId="0" applyFont="1" applyFill="1" applyBorder="1" applyAlignment="1">
      <alignment vertical="center"/>
    </xf>
    <xf numFmtId="0" fontId="7" fillId="61" borderId="65" xfId="0" applyFont="1" applyFill="1" applyBorder="1" applyAlignment="1">
      <alignment horizontal="centerContinuous" vertical="center"/>
    </xf>
    <xf numFmtId="0" fontId="7" fillId="61" borderId="35" xfId="0" applyFont="1" applyFill="1" applyBorder="1" applyAlignment="1">
      <alignment horizontal="center" vertical="center"/>
    </xf>
    <xf numFmtId="0" fontId="7" fillId="61" borderId="66" xfId="0" applyFont="1" applyFill="1" applyBorder="1" applyAlignment="1">
      <alignment vertical="center"/>
    </xf>
    <xf numFmtId="0" fontId="3" fillId="61" borderId="67" xfId="0" applyFont="1" applyFill="1" applyBorder="1" applyAlignment="1">
      <alignment vertical="center"/>
    </xf>
    <xf numFmtId="0" fontId="7" fillId="61" borderId="67" xfId="0" applyFont="1" applyFill="1" applyBorder="1" applyAlignment="1">
      <alignment horizontal="centerContinuous" vertical="center"/>
    </xf>
    <xf numFmtId="0" fontId="7" fillId="61" borderId="38" xfId="0" applyFont="1" applyFill="1" applyBorder="1" applyAlignment="1">
      <alignment horizontal="center" vertical="center"/>
    </xf>
    <xf numFmtId="0" fontId="8" fillId="61" borderId="22" xfId="0" applyFont="1" applyFill="1" applyBorder="1" applyAlignment="1">
      <alignment horizontal="center" vertical="center" wrapText="1"/>
    </xf>
    <xf numFmtId="0" fontId="7" fillId="61" borderId="68" xfId="0" applyFont="1" applyFill="1" applyBorder="1" applyAlignment="1">
      <alignment vertical="center"/>
    </xf>
    <xf numFmtId="0" fontId="3" fillId="61" borderId="69" xfId="0" applyFont="1" applyFill="1" applyBorder="1" applyAlignment="1">
      <alignment vertical="center"/>
    </xf>
    <xf numFmtId="0" fontId="7" fillId="61" borderId="69" xfId="0" applyFont="1" applyFill="1" applyBorder="1" applyAlignment="1">
      <alignment horizontal="centerContinuous" vertical="center"/>
    </xf>
    <xf numFmtId="0" fontId="7" fillId="61" borderId="42" xfId="0" applyFont="1" applyFill="1" applyBorder="1" applyAlignment="1">
      <alignment horizontal="center" vertical="center"/>
    </xf>
    <xf numFmtId="0" fontId="7" fillId="61" borderId="26" xfId="0" applyFont="1" applyFill="1" applyBorder="1" applyAlignment="1">
      <alignment horizontal="center" vertical="center" wrapText="1"/>
    </xf>
    <xf numFmtId="0" fontId="8" fillId="61" borderId="30" xfId="0" applyFont="1" applyFill="1" applyBorder="1" applyAlignment="1">
      <alignment vertical="center"/>
    </xf>
    <xf numFmtId="0" fontId="7" fillId="61" borderId="51" xfId="0" applyFont="1" applyFill="1" applyBorder="1" applyAlignment="1">
      <alignment horizontal="center" vertical="center"/>
    </xf>
    <xf numFmtId="0" fontId="7" fillId="61" borderId="27" xfId="0" applyFont="1" applyFill="1" applyBorder="1" applyAlignment="1">
      <alignment vertical="center"/>
    </xf>
    <xf numFmtId="0" fontId="8" fillId="61" borderId="28" xfId="0" applyFont="1" applyFill="1" applyBorder="1" applyAlignment="1">
      <alignment horizontal="center" vertical="center"/>
    </xf>
    <xf numFmtId="0" fontId="3" fillId="61" borderId="70" xfId="0" applyFont="1" applyFill="1" applyBorder="1" applyAlignment="1">
      <alignment horizontal="left" vertical="center"/>
    </xf>
    <xf numFmtId="0" fontId="8" fillId="61" borderId="71" xfId="0" applyFont="1" applyFill="1" applyBorder="1" applyAlignment="1">
      <alignment horizontal="center" vertical="center"/>
    </xf>
    <xf numFmtId="0" fontId="11" fillId="61" borderId="72" xfId="0" applyFont="1" applyFill="1" applyBorder="1" applyAlignment="1">
      <alignment vertical="center"/>
    </xf>
    <xf numFmtId="0" fontId="2" fillId="61" borderId="73" xfId="0" applyFont="1" applyFill="1" applyBorder="1" applyAlignment="1">
      <alignment horizontal="right" vertical="center"/>
    </xf>
    <xf numFmtId="0" fontId="11" fillId="61" borderId="74" xfId="0" applyFont="1" applyFill="1" applyBorder="1" applyAlignment="1">
      <alignment vertical="center"/>
    </xf>
    <xf numFmtId="0" fontId="2" fillId="61" borderId="73" xfId="0" applyFont="1" applyFill="1" applyBorder="1" applyAlignment="1">
      <alignment horizontal="left" vertical="center"/>
    </xf>
    <xf numFmtId="0" fontId="2" fillId="61" borderId="75" xfId="0" applyFont="1" applyFill="1" applyBorder="1" applyAlignment="1">
      <alignment horizontal="center" vertical="center" wrapText="1"/>
    </xf>
    <xf numFmtId="0" fontId="3" fillId="61" borderId="76" xfId="0" applyFont="1" applyFill="1" applyBorder="1" applyAlignment="1">
      <alignment horizontal="center" vertical="center"/>
    </xf>
    <xf numFmtId="0" fontId="11" fillId="61" borderId="77" xfId="0" applyFont="1" applyFill="1" applyBorder="1" applyAlignment="1">
      <alignment vertical="center"/>
    </xf>
    <xf numFmtId="0" fontId="2" fillId="61" borderId="78" xfId="0" applyFont="1" applyFill="1" applyBorder="1" applyAlignment="1">
      <alignment horizontal="center" vertical="center" wrapText="1"/>
    </xf>
    <xf numFmtId="0" fontId="2" fillId="61" borderId="79" xfId="0" applyFont="1" applyFill="1" applyBorder="1" applyAlignment="1">
      <alignment horizontal="center" vertical="center" wrapText="1"/>
    </xf>
    <xf numFmtId="0" fontId="7" fillId="61" borderId="80" xfId="0" applyFont="1" applyFill="1" applyBorder="1" applyAlignment="1">
      <alignment horizontal="center" vertical="center" wrapText="1"/>
    </xf>
    <xf numFmtId="0" fontId="8" fillId="61" borderId="81" xfId="0" applyFont="1" applyFill="1" applyBorder="1" applyAlignment="1">
      <alignment horizontal="center" vertical="center"/>
    </xf>
    <xf numFmtId="0" fontId="8" fillId="61" borderId="63" xfId="0" applyFont="1" applyFill="1" applyBorder="1" applyAlignment="1">
      <alignment horizontal="center" vertical="center" wrapText="1"/>
    </xf>
    <xf numFmtId="0" fontId="3" fillId="61" borderId="82" xfId="0" applyFont="1" applyFill="1" applyBorder="1" applyAlignment="1">
      <alignment vertical="center" wrapText="1"/>
    </xf>
    <xf numFmtId="0" fontId="2" fillId="61" borderId="83" xfId="0" applyFont="1" applyFill="1" applyBorder="1" applyAlignment="1">
      <alignment vertical="center"/>
    </xf>
    <xf numFmtId="0" fontId="2" fillId="61" borderId="84" xfId="0" applyFont="1" applyFill="1" applyBorder="1" applyAlignment="1">
      <alignment horizontal="right" vertical="center"/>
    </xf>
    <xf numFmtId="0" fontId="3" fillId="0" borderId="70" xfId="0" applyFont="1" applyBorder="1" applyAlignment="1">
      <alignment horizontal="left" vertical="center"/>
    </xf>
    <xf numFmtId="0" fontId="2" fillId="61" borderId="85" xfId="0" applyFont="1" applyFill="1" applyBorder="1" applyAlignment="1">
      <alignment horizontal="right" vertical="center"/>
    </xf>
    <xf numFmtId="0" fontId="2" fillId="61" borderId="86" xfId="0" applyFont="1" applyFill="1" applyBorder="1" applyAlignment="1">
      <alignment horizontal="center" vertical="center" wrapText="1"/>
    </xf>
    <xf numFmtId="0" fontId="8" fillId="61" borderId="87" xfId="0" applyFont="1" applyFill="1" applyBorder="1" applyAlignment="1">
      <alignment horizontal="center" vertical="center" wrapText="1"/>
    </xf>
    <xf numFmtId="0" fontId="7" fillId="61" borderId="70" xfId="0" applyFont="1" applyFill="1" applyBorder="1" applyAlignment="1">
      <alignment horizontal="center" vertical="center"/>
    </xf>
    <xf numFmtId="0" fontId="7" fillId="61" borderId="88" xfId="0" applyFont="1" applyFill="1" applyBorder="1" applyAlignment="1">
      <alignment horizontal="center" vertical="center"/>
    </xf>
    <xf numFmtId="0" fontId="3" fillId="61" borderId="70" xfId="0" applyFont="1" applyFill="1" applyBorder="1" applyAlignment="1">
      <alignment vertical="center"/>
    </xf>
    <xf numFmtId="0" fontId="2" fillId="61" borderId="72" xfId="0" applyFont="1" applyFill="1" applyBorder="1" applyAlignment="1">
      <alignment vertical="center"/>
    </xf>
    <xf numFmtId="0" fontId="2" fillId="61" borderId="89" xfId="0" applyFont="1" applyFill="1" applyBorder="1" applyAlignment="1">
      <alignment vertical="center"/>
    </xf>
    <xf numFmtId="0" fontId="2" fillId="61" borderId="90" xfId="0" applyFont="1" applyFill="1" applyBorder="1" applyAlignment="1">
      <alignment horizontal="right" vertical="center"/>
    </xf>
    <xf numFmtId="0" fontId="7" fillId="61" borderId="91" xfId="0" applyFont="1" applyFill="1" applyBorder="1" applyAlignment="1">
      <alignment horizontal="left" vertical="center"/>
    </xf>
    <xf numFmtId="0" fontId="7" fillId="61" borderId="92" xfId="0" applyFont="1" applyFill="1" applyBorder="1" applyAlignment="1">
      <alignment horizontal="left" vertical="center"/>
    </xf>
    <xf numFmtId="0" fontId="7" fillId="61" borderId="93" xfId="0" applyFont="1" applyFill="1" applyBorder="1" applyAlignment="1">
      <alignment horizontal="left" vertical="center"/>
    </xf>
    <xf numFmtId="0" fontId="2" fillId="61" borderId="94" xfId="0" applyFont="1" applyFill="1" applyBorder="1" applyAlignment="1">
      <alignment horizontal="center" vertical="center"/>
    </xf>
    <xf numFmtId="0" fontId="2" fillId="61" borderId="86" xfId="0" applyFont="1" applyFill="1" applyBorder="1" applyAlignment="1">
      <alignment horizontal="left" vertical="center"/>
    </xf>
    <xf numFmtId="0" fontId="3" fillId="61" borderId="78" xfId="0" applyFont="1" applyFill="1" applyBorder="1" applyAlignment="1">
      <alignment horizontal="center" vertical="center"/>
    </xf>
    <xf numFmtId="0" fontId="2" fillId="61" borderId="31" xfId="0" applyFont="1" applyFill="1" applyBorder="1" applyAlignment="1">
      <alignment horizontal="center" vertical="center"/>
    </xf>
    <xf numFmtId="0" fontId="2" fillId="61" borderId="54" xfId="0" applyFont="1" applyFill="1" applyBorder="1" applyAlignment="1">
      <alignment horizontal="center" vertical="center"/>
    </xf>
    <xf numFmtId="0" fontId="7" fillId="61" borderId="0" xfId="0" applyFont="1" applyFill="1" applyAlignment="1">
      <alignment horizontal="left" vertical="center" wrapText="1"/>
    </xf>
    <xf numFmtId="0" fontId="2" fillId="61" borderId="46" xfId="0" applyFont="1" applyFill="1" applyBorder="1" applyAlignment="1">
      <alignment vertical="center"/>
    </xf>
    <xf numFmtId="0" fontId="2" fillId="61" borderId="25" xfId="0" applyFont="1" applyFill="1" applyBorder="1" applyAlignment="1">
      <alignment horizontal="center" vertical="center"/>
    </xf>
    <xf numFmtId="0" fontId="2" fillId="61" borderId="63" xfId="0" applyFont="1" applyFill="1" applyBorder="1" applyAlignment="1">
      <alignment horizontal="center" vertical="center"/>
    </xf>
    <xf numFmtId="0" fontId="7" fillId="61" borderId="0" xfId="0" applyFont="1" applyFill="1" applyAlignment="1">
      <alignment vertical="center"/>
    </xf>
    <xf numFmtId="0" fontId="7" fillId="61" borderId="54" xfId="0" applyFont="1" applyFill="1" applyBorder="1" applyAlignment="1">
      <alignment vertical="center"/>
    </xf>
    <xf numFmtId="0" fontId="7" fillId="0" borderId="95" xfId="0" applyFont="1" applyBorder="1" applyAlignment="1">
      <alignment wrapText="1"/>
    </xf>
    <xf numFmtId="0" fontId="7" fillId="61" borderId="1" xfId="0" applyFont="1" applyFill="1" applyBorder="1" applyAlignment="1">
      <alignment vertical="center" wrapText="1"/>
    </xf>
    <xf numFmtId="0" fontId="8" fillId="61" borderId="0" xfId="0" applyFont="1" applyFill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8" fillId="61" borderId="0" xfId="0" applyFont="1" applyFill="1" applyAlignment="1">
      <alignment horizontal="center" vertical="center"/>
    </xf>
    <xf numFmtId="0" fontId="13" fillId="61" borderId="62" xfId="0" applyFont="1" applyFill="1" applyBorder="1" applyAlignment="1">
      <alignment vertical="center"/>
    </xf>
    <xf numFmtId="0" fontId="2" fillId="61" borderId="3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61" borderId="0" xfId="0" applyFont="1" applyFill="1" applyAlignment="1">
      <alignment/>
    </xf>
    <xf numFmtId="0" fontId="7" fillId="61" borderId="29" xfId="0" applyFont="1" applyFill="1" applyBorder="1" applyAlignment="1">
      <alignment vertical="center"/>
    </xf>
    <xf numFmtId="0" fontId="7" fillId="61" borderId="29" xfId="0" applyFont="1" applyFill="1" applyBorder="1" applyAlignment="1">
      <alignment horizontal="center" vertical="center"/>
    </xf>
    <xf numFmtId="0" fontId="7" fillId="61" borderId="23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 quotePrefix="1">
      <alignment horizontal="center" vertical="center" wrapText="1"/>
    </xf>
    <xf numFmtId="0" fontId="2" fillId="61" borderId="51" xfId="0" applyFont="1" applyFill="1" applyBorder="1" applyAlignment="1">
      <alignment horizontal="center" vertical="center"/>
    </xf>
    <xf numFmtId="0" fontId="8" fillId="61" borderId="22" xfId="0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54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61" borderId="0" xfId="0" applyFont="1" applyFill="1" applyAlignment="1">
      <alignment vertical="center"/>
    </xf>
    <xf numFmtId="0" fontId="0" fillId="61" borderId="0" xfId="0" applyFont="1" applyFill="1" applyAlignment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37" fillId="0" borderId="97" xfId="0" applyFont="1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97" xfId="0" applyFont="1" applyBorder="1" applyAlignment="1">
      <alignment horizontal="center"/>
    </xf>
    <xf numFmtId="0" fontId="0" fillId="0" borderId="98" xfId="0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Border="1" applyAlignment="1">
      <alignment/>
    </xf>
    <xf numFmtId="0" fontId="0" fillId="0" borderId="99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37" fillId="0" borderId="100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103" xfId="0" applyBorder="1" applyAlignment="1">
      <alignment/>
    </xf>
    <xf numFmtId="0" fontId="36" fillId="0" borderId="101" xfId="0" applyFont="1" applyBorder="1" applyAlignment="1">
      <alignment/>
    </xf>
    <xf numFmtId="0" fontId="39" fillId="0" borderId="10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4" xfId="0" applyFont="1" applyBorder="1" applyAlignment="1">
      <alignment vertical="center"/>
    </xf>
    <xf numFmtId="0" fontId="2" fillId="61" borderId="77" xfId="0" applyFont="1" applyFill="1" applyBorder="1" applyAlignment="1">
      <alignment horizontal="center" vertical="center" wrapText="1"/>
    </xf>
    <xf numFmtId="0" fontId="2" fillId="61" borderId="105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55" xfId="0" applyFont="1" applyBorder="1" applyAlignment="1">
      <alignment vertical="center"/>
    </xf>
    <xf numFmtId="0" fontId="3" fillId="0" borderId="57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2" fillId="61" borderId="0" xfId="0" applyFont="1" applyFill="1" applyAlignment="1">
      <alignment vertical="center"/>
    </xf>
    <xf numFmtId="0" fontId="7" fillId="61" borderId="25" xfId="0" applyFont="1" applyFill="1" applyBorder="1" applyAlignment="1">
      <alignment horizontal="center" vertical="center"/>
    </xf>
    <xf numFmtId="0" fontId="3" fillId="61" borderId="106" xfId="0" applyFont="1" applyFill="1" applyBorder="1" applyAlignment="1">
      <alignment horizontal="center" vertical="center" wrapText="1"/>
    </xf>
    <xf numFmtId="0" fontId="3" fillId="61" borderId="107" xfId="0" applyFont="1" applyFill="1" applyBorder="1" applyAlignment="1">
      <alignment horizontal="center" vertical="center" wrapText="1"/>
    </xf>
    <xf numFmtId="0" fontId="3" fillId="61" borderId="108" xfId="0" applyFont="1" applyFill="1" applyBorder="1" applyAlignment="1">
      <alignment horizontal="center" vertical="center" wrapText="1"/>
    </xf>
    <xf numFmtId="0" fontId="3" fillId="61" borderId="55" xfId="0" applyFont="1" applyFill="1" applyBorder="1" applyAlignment="1">
      <alignment horizontal="center" vertical="center" wrapText="1"/>
    </xf>
    <xf numFmtId="0" fontId="3" fillId="61" borderId="109" xfId="0" applyFont="1" applyFill="1" applyBorder="1" applyAlignment="1">
      <alignment horizontal="center" vertical="center" wrapText="1"/>
    </xf>
    <xf numFmtId="0" fontId="3" fillId="61" borderId="110" xfId="0" applyFont="1" applyFill="1" applyBorder="1" applyAlignment="1">
      <alignment horizontal="center" vertical="center" wrapText="1"/>
    </xf>
    <xf numFmtId="0" fontId="3" fillId="61" borderId="56" xfId="0" applyFont="1" applyFill="1" applyBorder="1" applyAlignment="1">
      <alignment horizontal="center" vertical="center" wrapText="1"/>
    </xf>
    <xf numFmtId="0" fontId="2" fillId="61" borderId="47" xfId="0" applyFont="1" applyFill="1" applyBorder="1" applyAlignment="1">
      <alignment horizontal="center" vertical="center"/>
    </xf>
    <xf numFmtId="0" fontId="2" fillId="61" borderId="71" xfId="0" applyFont="1" applyFill="1" applyBorder="1" applyAlignment="1">
      <alignment horizontal="center" vertical="center"/>
    </xf>
    <xf numFmtId="0" fontId="3" fillId="61" borderId="106" xfId="0" applyFont="1" applyFill="1" applyBorder="1" applyAlignment="1">
      <alignment horizontal="center" vertical="center"/>
    </xf>
    <xf numFmtId="0" fontId="7" fillId="0" borderId="108" xfId="0" applyFont="1" applyBorder="1" applyAlignment="1">
      <alignment vertical="center"/>
    </xf>
    <xf numFmtId="0" fontId="3" fillId="61" borderId="107" xfId="0" applyFont="1" applyFill="1" applyBorder="1" applyAlignment="1">
      <alignment horizontal="center" vertical="center"/>
    </xf>
    <xf numFmtId="0" fontId="3" fillId="61" borderId="111" xfId="0" applyFont="1" applyFill="1" applyBorder="1" applyAlignment="1">
      <alignment horizontal="center" vertical="center"/>
    </xf>
    <xf numFmtId="0" fontId="3" fillId="61" borderId="108" xfId="0" applyFont="1" applyFill="1" applyBorder="1" applyAlignment="1">
      <alignment horizontal="center" vertical="center"/>
    </xf>
    <xf numFmtId="0" fontId="8" fillId="61" borderId="112" xfId="0" applyFont="1" applyFill="1" applyBorder="1" applyAlignment="1">
      <alignment vertical="center"/>
    </xf>
    <xf numFmtId="0" fontId="8" fillId="61" borderId="113" xfId="0" applyFont="1" applyFill="1" applyBorder="1" applyAlignment="1">
      <alignment vertical="center"/>
    </xf>
    <xf numFmtId="0" fontId="13" fillId="61" borderId="114" xfId="0" applyFont="1" applyFill="1" applyBorder="1" applyAlignment="1">
      <alignment vertical="center"/>
    </xf>
    <xf numFmtId="0" fontId="13" fillId="61" borderId="115" xfId="0" applyFont="1" applyFill="1" applyBorder="1" applyAlignment="1">
      <alignment vertical="center"/>
    </xf>
    <xf numFmtId="0" fontId="13" fillId="61" borderId="116" xfId="0" applyFont="1" applyFill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61" borderId="117" xfId="0" applyFont="1" applyFill="1" applyBorder="1" applyAlignment="1">
      <alignment horizontal="center" vertical="center"/>
    </xf>
    <xf numFmtId="0" fontId="7" fillId="61" borderId="118" xfId="0" applyFont="1" applyFill="1" applyBorder="1" applyAlignment="1">
      <alignment horizontal="center" vertical="center" wrapText="1"/>
    </xf>
    <xf numFmtId="0" fontId="7" fillId="61" borderId="109" xfId="0" applyFont="1" applyFill="1" applyBorder="1" applyAlignment="1" quotePrefix="1">
      <alignment horizontal="center" vertical="center" wrapText="1"/>
    </xf>
    <xf numFmtId="0" fontId="7" fillId="61" borderId="109" xfId="0" applyFont="1" applyFill="1" applyBorder="1" applyAlignment="1">
      <alignment horizontal="center" vertical="center" wrapText="1"/>
    </xf>
    <xf numFmtId="0" fontId="7" fillId="61" borderId="119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2" fillId="61" borderId="48" xfId="0" applyFont="1" applyFill="1" applyBorder="1" applyAlignment="1">
      <alignment horizontal="right" vertical="center"/>
    </xf>
    <xf numFmtId="0" fontId="3" fillId="61" borderId="109" xfId="0" applyFont="1" applyFill="1" applyBorder="1" applyAlignment="1">
      <alignment horizontal="center" vertical="center"/>
    </xf>
    <xf numFmtId="0" fontId="7" fillId="0" borderId="110" xfId="0" applyFont="1" applyBorder="1" applyAlignment="1">
      <alignment vertical="center"/>
    </xf>
    <xf numFmtId="0" fontId="3" fillId="61" borderId="120" xfId="0" applyFont="1" applyFill="1" applyBorder="1" applyAlignment="1">
      <alignment horizontal="center" vertical="center"/>
    </xf>
    <xf numFmtId="0" fontId="3" fillId="61" borderId="121" xfId="0" applyFont="1" applyFill="1" applyBorder="1" applyAlignment="1">
      <alignment horizontal="center" vertical="center"/>
    </xf>
    <xf numFmtId="0" fontId="3" fillId="61" borderId="110" xfId="0" applyFont="1" applyFill="1" applyBorder="1" applyAlignment="1">
      <alignment horizontal="center" vertical="center"/>
    </xf>
    <xf numFmtId="0" fontId="3" fillId="61" borderId="122" xfId="0" applyFont="1" applyFill="1" applyBorder="1" applyAlignment="1">
      <alignment horizontal="center" vertical="center"/>
    </xf>
    <xf numFmtId="0" fontId="7" fillId="61" borderId="123" xfId="0" applyFont="1" applyFill="1" applyBorder="1" applyAlignment="1">
      <alignment horizontal="center" vertical="center"/>
    </xf>
    <xf numFmtId="0" fontId="7" fillId="61" borderId="112" xfId="0" applyFont="1" applyFill="1" applyBorder="1" applyAlignment="1">
      <alignment horizontal="center" vertical="center"/>
    </xf>
    <xf numFmtId="0" fontId="7" fillId="61" borderId="124" xfId="0" applyFont="1" applyFill="1" applyBorder="1" applyAlignment="1">
      <alignment horizontal="center" vertical="center"/>
    </xf>
    <xf numFmtId="0" fontId="7" fillId="61" borderId="113" xfId="0" applyFont="1" applyFill="1" applyBorder="1" applyAlignment="1">
      <alignment horizontal="center" vertical="center"/>
    </xf>
    <xf numFmtId="0" fontId="2" fillId="61" borderId="125" xfId="0" applyFont="1" applyFill="1" applyBorder="1" applyAlignment="1">
      <alignment horizontal="right" vertical="center"/>
    </xf>
    <xf numFmtId="0" fontId="13" fillId="61" borderId="126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127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8" fillId="61" borderId="63" xfId="0" applyFont="1" applyFill="1" applyBorder="1" applyAlignment="1">
      <alignment horizontal="right" vertical="center"/>
    </xf>
    <xf numFmtId="0" fontId="8" fillId="61" borderId="27" xfId="0" applyFont="1" applyFill="1" applyBorder="1" applyAlignment="1">
      <alignment horizontal="right" vertical="center"/>
    </xf>
    <xf numFmtId="0" fontId="2" fillId="61" borderId="128" xfId="0" applyFont="1" applyFill="1" applyBorder="1" applyAlignment="1">
      <alignment horizontal="right" vertical="center"/>
    </xf>
    <xf numFmtId="0" fontId="7" fillId="61" borderId="129" xfId="0" applyFont="1" applyFill="1" applyBorder="1" applyAlignment="1">
      <alignment horizontal="center" vertical="center" wrapText="1"/>
    </xf>
    <xf numFmtId="0" fontId="7" fillId="61" borderId="130" xfId="0" applyFont="1" applyFill="1" applyBorder="1" applyAlignment="1">
      <alignment horizontal="center" vertical="center" wrapText="1"/>
    </xf>
    <xf numFmtId="0" fontId="7" fillId="61" borderId="131" xfId="0" applyFont="1" applyFill="1" applyBorder="1" applyAlignment="1">
      <alignment horizontal="center" vertical="center" wrapText="1"/>
    </xf>
    <xf numFmtId="0" fontId="7" fillId="61" borderId="132" xfId="0" applyFont="1" applyFill="1" applyBorder="1" applyAlignment="1">
      <alignment horizontal="center" vertical="center" wrapText="1"/>
    </xf>
    <xf numFmtId="0" fontId="7" fillId="61" borderId="106" xfId="0" applyFont="1" applyFill="1" applyBorder="1" applyAlignment="1">
      <alignment horizontal="center" vertical="center" wrapText="1"/>
    </xf>
    <xf numFmtId="0" fontId="7" fillId="61" borderId="133" xfId="0" applyFont="1" applyFill="1" applyBorder="1" applyAlignment="1" quotePrefix="1">
      <alignment horizontal="center" vertical="center" wrapText="1"/>
    </xf>
    <xf numFmtId="0" fontId="7" fillId="61" borderId="106" xfId="0" applyFont="1" applyFill="1" applyBorder="1" applyAlignment="1" quotePrefix="1">
      <alignment horizontal="center" vertical="center" wrapText="1"/>
    </xf>
    <xf numFmtId="0" fontId="7" fillId="61" borderId="133" xfId="0" applyFont="1" applyFill="1" applyBorder="1" applyAlignment="1">
      <alignment horizontal="center" vertical="center" wrapText="1"/>
    </xf>
    <xf numFmtId="0" fontId="7" fillId="61" borderId="134" xfId="0" applyFont="1" applyFill="1" applyBorder="1" applyAlignment="1">
      <alignment horizontal="center" vertical="center" wrapText="1"/>
    </xf>
    <xf numFmtId="0" fontId="7" fillId="61" borderId="135" xfId="0" applyFont="1" applyFill="1" applyBorder="1" applyAlignment="1">
      <alignment horizontal="center" vertical="center" wrapText="1"/>
    </xf>
    <xf numFmtId="0" fontId="8" fillId="61" borderId="136" xfId="0" applyFont="1" applyFill="1" applyBorder="1" applyAlignment="1">
      <alignment horizontal="center" vertical="center"/>
    </xf>
    <xf numFmtId="0" fontId="8" fillId="61" borderId="137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 wrapText="1"/>
    </xf>
    <xf numFmtId="0" fontId="7" fillId="0" borderId="106" xfId="0" applyFont="1" applyBorder="1" applyAlignment="1" quotePrefix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/>
    </xf>
    <xf numFmtId="0" fontId="15" fillId="61" borderId="0" xfId="0" applyFont="1" applyFill="1" applyAlignment="1">
      <alignment vertical="center"/>
    </xf>
    <xf numFmtId="0" fontId="2" fillId="61" borderId="54" xfId="0" applyFont="1" applyFill="1" applyBorder="1" applyAlignment="1">
      <alignment vertical="center"/>
    </xf>
    <xf numFmtId="0" fontId="2" fillId="61" borderId="46" xfId="0" applyFont="1" applyFill="1" applyBorder="1" applyAlignment="1">
      <alignment horizontal="center" vertical="center"/>
    </xf>
    <xf numFmtId="0" fontId="3" fillId="61" borderId="127" xfId="0" applyFont="1" applyFill="1" applyBorder="1" applyAlignment="1">
      <alignment horizontal="center" vertical="center" wrapText="1"/>
    </xf>
    <xf numFmtId="0" fontId="3" fillId="61" borderId="127" xfId="0" applyFont="1" applyFill="1" applyBorder="1" applyAlignment="1">
      <alignment horizontal="center" vertical="center"/>
    </xf>
    <xf numFmtId="0" fontId="7" fillId="0" borderId="70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61" borderId="126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1" xfId="0" applyFont="1" applyBorder="1" applyAlignment="1">
      <alignment vertical="center"/>
    </xf>
    <xf numFmtId="0" fontId="4" fillId="61" borderId="0" xfId="0" applyFont="1" applyFill="1" applyAlignment="1">
      <alignment vertical="center" wrapText="1"/>
    </xf>
    <xf numFmtId="0" fontId="7" fillId="61" borderId="44" xfId="0" applyFont="1" applyFill="1" applyBorder="1" applyAlignment="1">
      <alignment vertical="center"/>
    </xf>
    <xf numFmtId="0" fontId="7" fillId="61" borderId="31" xfId="0" applyFont="1" applyFill="1" applyBorder="1" applyAlignment="1">
      <alignment vertical="center"/>
    </xf>
    <xf numFmtId="0" fontId="7" fillId="61" borderId="47" xfId="0" applyFont="1" applyFill="1" applyBorder="1" applyAlignment="1">
      <alignment vertical="center"/>
    </xf>
    <xf numFmtId="0" fontId="5" fillId="61" borderId="27" xfId="0" applyFont="1" applyFill="1" applyBorder="1" applyAlignment="1">
      <alignment horizontal="center" vertical="center"/>
    </xf>
    <xf numFmtId="0" fontId="7" fillId="61" borderId="45" xfId="0" applyFont="1" applyFill="1" applyBorder="1" applyAlignment="1">
      <alignment vertical="center"/>
    </xf>
    <xf numFmtId="0" fontId="5" fillId="61" borderId="54" xfId="0" applyFont="1" applyFill="1" applyBorder="1" applyAlignment="1">
      <alignment horizontal="center" vertical="center"/>
    </xf>
    <xf numFmtId="0" fontId="7" fillId="61" borderId="48" xfId="0" applyFont="1" applyFill="1" applyBorder="1" applyAlignment="1">
      <alignment vertical="center"/>
    </xf>
    <xf numFmtId="0" fontId="7" fillId="61" borderId="127" xfId="0" applyFont="1" applyFill="1" applyBorder="1" applyAlignment="1">
      <alignment horizontal="center" vertical="center" wrapText="1"/>
    </xf>
    <xf numFmtId="0" fontId="3" fillId="61" borderId="138" xfId="0" applyFont="1" applyFill="1" applyBorder="1" applyAlignment="1">
      <alignment horizontal="center" vertical="center"/>
    </xf>
    <xf numFmtId="0" fontId="3" fillId="61" borderId="139" xfId="0" applyFont="1" applyFill="1" applyBorder="1" applyAlignment="1">
      <alignment horizontal="center" vertical="center"/>
    </xf>
    <xf numFmtId="0" fontId="3" fillId="61" borderId="140" xfId="0" applyFont="1" applyFill="1" applyBorder="1" applyAlignment="1">
      <alignment horizontal="center" vertical="center"/>
    </xf>
    <xf numFmtId="0" fontId="7" fillId="61" borderId="127" xfId="0" applyFont="1" applyFill="1" applyBorder="1" applyAlignment="1" quotePrefix="1">
      <alignment horizontal="center" vertical="center" wrapText="1"/>
    </xf>
    <xf numFmtId="0" fontId="7" fillId="61" borderId="141" xfId="0" applyFont="1" applyFill="1" applyBorder="1" applyAlignment="1">
      <alignment horizontal="center" vertical="center" wrapText="1"/>
    </xf>
    <xf numFmtId="0" fontId="3" fillId="61" borderId="142" xfId="0" applyFont="1" applyFill="1" applyBorder="1" applyAlignment="1">
      <alignment horizontal="center" vertical="center"/>
    </xf>
    <xf numFmtId="0" fontId="3" fillId="61" borderId="143" xfId="0" applyFont="1" applyFill="1" applyBorder="1" applyAlignment="1">
      <alignment horizontal="center" vertical="center"/>
    </xf>
    <xf numFmtId="0" fontId="3" fillId="61" borderId="144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127" xfId="0" applyFont="1" applyBorder="1" applyAlignment="1">
      <alignment horizontal="center" vertical="center" wrapText="1"/>
    </xf>
    <xf numFmtId="0" fontId="3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7" fillId="0" borderId="127" xfId="0" applyFont="1" applyBorder="1" applyAlignment="1" quotePrefix="1">
      <alignment horizontal="center" vertical="center" wrapText="1"/>
    </xf>
    <xf numFmtId="0" fontId="7" fillId="0" borderId="141" xfId="0" applyFont="1" applyBorder="1" applyAlignment="1">
      <alignment horizontal="center" vertical="center" wrapText="1"/>
    </xf>
    <xf numFmtId="0" fontId="3" fillId="0" borderId="142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61" borderId="21" xfId="0" applyFont="1" applyFill="1" applyBorder="1" applyAlignment="1">
      <alignment horizontal="left" vertical="center" wrapText="1"/>
    </xf>
    <xf numFmtId="0" fontId="7" fillId="0" borderId="126" xfId="0" applyFont="1" applyBorder="1" applyAlignment="1">
      <alignment vertical="center"/>
    </xf>
    <xf numFmtId="0" fontId="7" fillId="0" borderId="120" xfId="0" applyFont="1" applyBorder="1" applyAlignment="1">
      <alignment vertical="center"/>
    </xf>
    <xf numFmtId="0" fontId="7" fillId="0" borderId="127" xfId="0" applyFont="1" applyBorder="1" applyAlignment="1">
      <alignment vertical="center"/>
    </xf>
    <xf numFmtId="0" fontId="7" fillId="0" borderId="109" xfId="0" applyFont="1" applyBorder="1" applyAlignment="1">
      <alignment vertical="center"/>
    </xf>
    <xf numFmtId="0" fontId="7" fillId="61" borderId="145" xfId="0" applyFont="1" applyFill="1" applyBorder="1" applyAlignment="1">
      <alignment vertical="center"/>
    </xf>
    <xf numFmtId="0" fontId="7" fillId="61" borderId="65" xfId="0" applyFont="1" applyFill="1" applyBorder="1" applyAlignment="1">
      <alignment vertical="center"/>
    </xf>
    <xf numFmtId="0" fontId="7" fillId="61" borderId="146" xfId="0" applyFont="1" applyFill="1" applyBorder="1" applyAlignment="1">
      <alignment vertical="center"/>
    </xf>
    <xf numFmtId="0" fontId="7" fillId="61" borderId="67" xfId="0" applyFont="1" applyFill="1" applyBorder="1" applyAlignment="1">
      <alignment vertical="center"/>
    </xf>
    <xf numFmtId="0" fontId="7" fillId="61" borderId="147" xfId="0" applyFont="1" applyFill="1" applyBorder="1" applyAlignment="1">
      <alignment vertical="center"/>
    </xf>
    <xf numFmtId="0" fontId="7" fillId="61" borderId="69" xfId="0" applyFont="1" applyFill="1" applyBorder="1" applyAlignment="1">
      <alignment vertical="center"/>
    </xf>
    <xf numFmtId="0" fontId="7" fillId="61" borderId="30" xfId="0" applyFont="1" applyFill="1" applyBorder="1" applyAlignment="1">
      <alignment vertical="center"/>
    </xf>
    <xf numFmtId="0" fontId="6" fillId="61" borderId="45" xfId="0" applyFont="1" applyFill="1" applyBorder="1" applyAlignment="1">
      <alignment horizontal="left" vertical="center"/>
    </xf>
    <xf numFmtId="0" fontId="6" fillId="61" borderId="46" xfId="0" applyFont="1" applyFill="1" applyBorder="1" applyAlignment="1">
      <alignment horizontal="left" vertical="center"/>
    </xf>
    <xf numFmtId="0" fontId="6" fillId="61" borderId="48" xfId="0" applyFont="1" applyFill="1" applyBorder="1" applyAlignment="1">
      <alignment horizontal="left" vertical="center"/>
    </xf>
    <xf numFmtId="0" fontId="7" fillId="61" borderId="64" xfId="0" applyFont="1" applyFill="1" applyBorder="1" applyAlignment="1">
      <alignment horizontal="centerContinuous" vertical="center"/>
    </xf>
    <xf numFmtId="0" fontId="7" fillId="61" borderId="66" xfId="0" applyFont="1" applyFill="1" applyBorder="1" applyAlignment="1">
      <alignment horizontal="centerContinuous" vertical="center"/>
    </xf>
    <xf numFmtId="0" fontId="7" fillId="61" borderId="68" xfId="0" applyFont="1" applyFill="1" applyBorder="1" applyAlignment="1">
      <alignment horizontal="centerContinuous" vertical="center"/>
    </xf>
    <xf numFmtId="0" fontId="3" fillId="61" borderId="148" xfId="0" applyFont="1" applyFill="1" applyBorder="1" applyAlignment="1">
      <alignment horizontal="center" vertical="center"/>
    </xf>
    <xf numFmtId="0" fontId="7" fillId="61" borderId="145" xfId="0" applyFont="1" applyFill="1" applyBorder="1" applyAlignment="1">
      <alignment horizontal="center" vertical="center"/>
    </xf>
    <xf numFmtId="0" fontId="7" fillId="61" borderId="64" xfId="0" applyFont="1" applyFill="1" applyBorder="1" applyAlignment="1">
      <alignment horizontal="center" vertical="center"/>
    </xf>
    <xf numFmtId="0" fontId="7" fillId="61" borderId="146" xfId="0" applyFont="1" applyFill="1" applyBorder="1" applyAlignment="1">
      <alignment horizontal="center" vertical="center"/>
    </xf>
    <xf numFmtId="0" fontId="7" fillId="61" borderId="66" xfId="0" applyFont="1" applyFill="1" applyBorder="1" applyAlignment="1">
      <alignment horizontal="center" vertical="center"/>
    </xf>
    <xf numFmtId="0" fontId="7" fillId="61" borderId="147" xfId="0" applyFont="1" applyFill="1" applyBorder="1" applyAlignment="1">
      <alignment horizontal="center" vertical="center"/>
    </xf>
    <xf numFmtId="0" fontId="7" fillId="61" borderId="68" xfId="0" applyFont="1" applyFill="1" applyBorder="1" applyAlignment="1">
      <alignment horizontal="center" vertical="center"/>
    </xf>
    <xf numFmtId="0" fontId="7" fillId="61" borderId="30" xfId="0" applyFont="1" applyFill="1" applyBorder="1" applyAlignment="1">
      <alignment horizontal="center" vertical="center"/>
    </xf>
    <xf numFmtId="0" fontId="7" fillId="61" borderId="46" xfId="0" applyFont="1" applyFill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0" xfId="0" applyFont="1" applyBorder="1" applyAlignment="1">
      <alignment wrapText="1"/>
    </xf>
    <xf numFmtId="0" fontId="2" fillId="61" borderId="54" xfId="0" applyFont="1" applyFill="1" applyBorder="1" applyAlignment="1">
      <alignment horizontal="right" vertical="center"/>
    </xf>
    <xf numFmtId="0" fontId="3" fillId="61" borderId="104" xfId="0" applyFont="1" applyFill="1" applyBorder="1" applyAlignment="1">
      <alignment horizontal="center" vertical="center"/>
    </xf>
    <xf numFmtId="0" fontId="7" fillId="61" borderId="149" xfId="0" applyFont="1" applyFill="1" applyBorder="1" applyAlignment="1">
      <alignment horizontal="center" vertical="center"/>
    </xf>
    <xf numFmtId="0" fontId="7" fillId="61" borderId="150" xfId="0" applyFont="1" applyFill="1" applyBorder="1" applyAlignment="1">
      <alignment horizontal="center" vertical="center"/>
    </xf>
    <xf numFmtId="0" fontId="7" fillId="61" borderId="33" xfId="0" applyFont="1" applyFill="1" applyBorder="1" applyAlignment="1">
      <alignment horizontal="left" vertical="center"/>
    </xf>
    <xf numFmtId="0" fontId="3" fillId="61" borderId="40" xfId="0" applyFont="1" applyFill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61" borderId="30" xfId="0" applyFont="1" applyFill="1" applyBorder="1" applyAlignment="1">
      <alignment vertical="center" wrapText="1"/>
    </xf>
    <xf numFmtId="0" fontId="7" fillId="61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3" fillId="0" borderId="151" xfId="0" applyFont="1" applyBorder="1" applyAlignment="1">
      <alignment vertical="center" wrapText="1"/>
    </xf>
    <xf numFmtId="0" fontId="7" fillId="0" borderId="152" xfId="0" applyFont="1" applyBorder="1" applyAlignment="1">
      <alignment horizontal="left" vertical="center" wrapText="1"/>
    </xf>
    <xf numFmtId="0" fontId="7" fillId="0" borderId="153" xfId="0" applyFont="1" applyBorder="1" applyAlignment="1">
      <alignment horizontal="left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28" fillId="0" borderId="20" xfId="127" applyFont="1" applyBorder="1" applyAlignment="1">
      <alignment vertical="center" wrapText="1"/>
      <protection/>
    </xf>
    <xf numFmtId="0" fontId="28" fillId="61" borderId="20" xfId="127" applyFont="1" applyFill="1" applyBorder="1" applyAlignment="1">
      <alignment vertical="center" wrapText="1"/>
      <protection/>
    </xf>
    <xf numFmtId="0" fontId="28" fillId="61" borderId="48" xfId="127" applyFont="1" applyFill="1" applyBorder="1" applyAlignment="1">
      <alignment vertical="center" wrapText="1"/>
      <protection/>
    </xf>
    <xf numFmtId="0" fontId="28" fillId="0" borderId="48" xfId="127" applyFont="1" applyBorder="1" applyAlignment="1">
      <alignment vertical="center" wrapText="1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62" borderId="1" xfId="0" applyFont="1" applyFill="1" applyBorder="1" applyAlignment="1">
      <alignment vertical="center" wrapText="1"/>
    </xf>
    <xf numFmtId="0" fontId="43" fillId="0" borderId="154" xfId="0" applyFont="1" applyBorder="1" applyAlignment="1">
      <alignment vertical="center" shrinkToFit="1"/>
    </xf>
    <xf numFmtId="0" fontId="9" fillId="61" borderId="57" xfId="0" applyFont="1" applyFill="1" applyBorder="1" applyAlignment="1">
      <alignment vertical="center" wrapText="1"/>
    </xf>
    <xf numFmtId="0" fontId="9" fillId="61" borderId="136" xfId="0" applyFont="1" applyFill="1" applyBorder="1" applyAlignment="1">
      <alignment vertical="center" wrapText="1"/>
    </xf>
    <xf numFmtId="0" fontId="29" fillId="62" borderId="154" xfId="0" applyFont="1" applyFill="1" applyBorder="1" applyAlignment="1">
      <alignment vertical="center" wrapText="1" shrinkToFit="1"/>
    </xf>
    <xf numFmtId="0" fontId="29" fillId="62" borderId="154" xfId="0" applyFont="1" applyFill="1" applyBorder="1" applyAlignment="1">
      <alignment vertical="center" shrinkToFit="1"/>
    </xf>
    <xf numFmtId="0" fontId="28" fillId="62" borderId="54" xfId="127" applyFont="1" applyFill="1" applyBorder="1" applyAlignment="1">
      <alignment vertical="center" wrapText="1"/>
      <protection/>
    </xf>
    <xf numFmtId="0" fontId="29" fillId="62" borderId="48" xfId="127" applyFont="1" applyFill="1" applyBorder="1" applyAlignment="1">
      <alignment vertical="center" wrapText="1"/>
      <protection/>
    </xf>
    <xf numFmtId="0" fontId="28" fillId="62" borderId="155" xfId="0" applyFont="1" applyFill="1" applyBorder="1" applyAlignment="1">
      <alignment vertical="center"/>
    </xf>
    <xf numFmtId="0" fontId="28" fillId="62" borderId="156" xfId="0" applyFont="1" applyFill="1" applyBorder="1" applyAlignment="1">
      <alignment vertical="center"/>
    </xf>
    <xf numFmtId="0" fontId="28" fillId="62" borderId="157" xfId="0" applyFont="1" applyFill="1" applyBorder="1" applyAlignment="1">
      <alignment vertical="center"/>
    </xf>
    <xf numFmtId="0" fontId="2" fillId="62" borderId="158" xfId="0" applyFont="1" applyFill="1" applyBorder="1" applyAlignment="1">
      <alignment horizontal="right" vertical="center"/>
    </xf>
    <xf numFmtId="0" fontId="3" fillId="62" borderId="54" xfId="0" applyFont="1" applyFill="1" applyBorder="1" applyAlignment="1">
      <alignment vertical="center" wrapText="1"/>
    </xf>
    <xf numFmtId="0" fontId="3" fillId="62" borderId="109" xfId="0" applyFont="1" applyFill="1" applyBorder="1" applyAlignment="1">
      <alignment horizontal="center" vertical="center"/>
    </xf>
    <xf numFmtId="0" fontId="3" fillId="62" borderId="23" xfId="0" applyFont="1" applyFill="1" applyBorder="1" applyAlignment="1">
      <alignment horizontal="center" vertical="center"/>
    </xf>
    <xf numFmtId="0" fontId="3" fillId="62" borderId="127" xfId="0" applyFont="1" applyFill="1" applyBorder="1" applyAlignment="1">
      <alignment horizontal="center" vertical="center"/>
    </xf>
    <xf numFmtId="0" fontId="3" fillId="62" borderId="108" xfId="0" applyFont="1" applyFill="1" applyBorder="1" applyAlignment="1">
      <alignment horizontal="center" vertical="center"/>
    </xf>
    <xf numFmtId="0" fontId="3" fillId="62" borderId="21" xfId="0" applyFont="1" applyFill="1" applyBorder="1" applyAlignment="1">
      <alignment horizontal="center" vertical="center"/>
    </xf>
    <xf numFmtId="0" fontId="3" fillId="62" borderId="110" xfId="0" applyFont="1" applyFill="1" applyBorder="1" applyAlignment="1">
      <alignment horizontal="center" vertical="center"/>
    </xf>
    <xf numFmtId="0" fontId="28" fillId="62" borderId="48" xfId="127" applyFont="1" applyFill="1" applyBorder="1" applyAlignment="1">
      <alignment vertical="center" wrapText="1"/>
      <protection/>
    </xf>
    <xf numFmtId="0" fontId="3" fillId="61" borderId="30" xfId="0" applyFont="1" applyFill="1" applyBorder="1" applyAlignment="1">
      <alignment horizontal="center" vertical="center"/>
    </xf>
    <xf numFmtId="0" fontId="7" fillId="61" borderId="25" xfId="0" applyFont="1" applyFill="1" applyBorder="1" applyAlignment="1">
      <alignment horizontal="center" vertical="center"/>
    </xf>
    <xf numFmtId="0" fontId="2" fillId="61" borderId="30" xfId="0" applyFont="1" applyFill="1" applyBorder="1" applyAlignment="1">
      <alignment vertical="center"/>
    </xf>
    <xf numFmtId="0" fontId="3" fillId="61" borderId="25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61" borderId="30" xfId="0" applyFont="1" applyFill="1" applyBorder="1" applyAlignment="1">
      <alignment horizontal="center" vertical="center"/>
    </xf>
    <xf numFmtId="0" fontId="2" fillId="61" borderId="25" xfId="0" applyFont="1" applyFill="1" applyBorder="1" applyAlignment="1">
      <alignment horizontal="center" vertical="center"/>
    </xf>
    <xf numFmtId="0" fontId="2" fillId="61" borderId="63" xfId="0" applyFont="1" applyFill="1" applyBorder="1" applyAlignment="1">
      <alignment horizontal="center" vertical="center"/>
    </xf>
    <xf numFmtId="0" fontId="2" fillId="61" borderId="25" xfId="0" applyFont="1" applyFill="1" applyBorder="1" applyAlignment="1">
      <alignment vertical="center"/>
    </xf>
    <xf numFmtId="0" fontId="2" fillId="61" borderId="24" xfId="0" applyFont="1" applyFill="1" applyBorder="1" applyAlignment="1">
      <alignment horizontal="center" vertical="center"/>
    </xf>
    <xf numFmtId="0" fontId="2" fillId="61" borderId="29" xfId="0" applyFont="1" applyFill="1" applyBorder="1" applyAlignment="1">
      <alignment horizontal="center" vertical="center"/>
    </xf>
    <xf numFmtId="0" fontId="2" fillId="61" borderId="24" xfId="0" applyFont="1" applyFill="1" applyBorder="1" applyAlignment="1">
      <alignment horizontal="center" vertical="center" wrapText="1"/>
    </xf>
    <xf numFmtId="0" fontId="2" fillId="61" borderId="29" xfId="0" applyFont="1" applyFill="1" applyBorder="1" applyAlignment="1">
      <alignment horizontal="center" vertical="center" wrapText="1"/>
    </xf>
    <xf numFmtId="0" fontId="5" fillId="61" borderId="24" xfId="0" applyFont="1" applyFill="1" applyBorder="1" applyAlignment="1">
      <alignment horizontal="center" vertical="center" wrapText="1" shrinkToFit="1"/>
    </xf>
    <xf numFmtId="0" fontId="5" fillId="61" borderId="29" xfId="0" applyFont="1" applyFill="1" applyBorder="1" applyAlignment="1">
      <alignment horizontal="center" vertical="center" wrapText="1" shrinkToFit="1"/>
    </xf>
    <xf numFmtId="0" fontId="3" fillId="61" borderId="63" xfId="0" applyFont="1" applyFill="1" applyBorder="1" applyAlignment="1">
      <alignment vertical="center"/>
    </xf>
    <xf numFmtId="0" fontId="2" fillId="0" borderId="4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63" xfId="0" applyBorder="1" applyAlignment="1">
      <alignment/>
    </xf>
    <xf numFmtId="0" fontId="2" fillId="61" borderId="63" xfId="0" applyFont="1" applyFill="1" applyBorder="1" applyAlignment="1">
      <alignment vertical="center"/>
    </xf>
    <xf numFmtId="0" fontId="8" fillId="61" borderId="30" xfId="0" applyFont="1" applyFill="1" applyBorder="1" applyAlignment="1">
      <alignment vertical="center"/>
    </xf>
    <xf numFmtId="0" fontId="8" fillId="61" borderId="25" xfId="0" applyFont="1" applyFill="1" applyBorder="1" applyAlignment="1">
      <alignment vertical="center"/>
    </xf>
    <xf numFmtId="0" fontId="8" fillId="61" borderId="63" xfId="0" applyFont="1" applyFill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2" fillId="61" borderId="0" xfId="0" applyFont="1" applyFill="1" applyAlignment="1">
      <alignment vertical="center"/>
    </xf>
    <xf numFmtId="0" fontId="2" fillId="61" borderId="46" xfId="0" applyFont="1" applyFill="1" applyBorder="1" applyAlignment="1">
      <alignment vertical="center"/>
    </xf>
    <xf numFmtId="0" fontId="2" fillId="61" borderId="30" xfId="0" applyFont="1" applyFill="1" applyBorder="1" applyAlignment="1">
      <alignment horizontal="left" vertical="center"/>
    </xf>
    <xf numFmtId="0" fontId="2" fillId="61" borderId="54" xfId="0" applyFont="1" applyFill="1" applyBorder="1" applyAlignment="1">
      <alignment horizontal="left" vertical="center"/>
    </xf>
    <xf numFmtId="0" fontId="2" fillId="61" borderId="48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61" borderId="24" xfId="0" applyFont="1" applyFill="1" applyBorder="1" applyAlignment="1">
      <alignment horizontal="center" vertical="center" wrapText="1" shrinkToFit="1"/>
    </xf>
    <xf numFmtId="0" fontId="7" fillId="61" borderId="20" xfId="0" applyFont="1" applyFill="1" applyBorder="1" applyAlignment="1">
      <alignment vertical="center"/>
    </xf>
    <xf numFmtId="0" fontId="8" fillId="61" borderId="24" xfId="0" applyFont="1" applyFill="1" applyBorder="1" applyAlignment="1">
      <alignment horizontal="center" vertical="center"/>
    </xf>
    <xf numFmtId="0" fontId="7" fillId="61" borderId="29" xfId="0" applyFont="1" applyFill="1" applyBorder="1" applyAlignment="1">
      <alignment vertical="center"/>
    </xf>
    <xf numFmtId="0" fontId="7" fillId="61" borderId="29" xfId="0" applyFont="1" applyFill="1" applyBorder="1" applyAlignment="1">
      <alignment horizontal="center" vertical="center"/>
    </xf>
  </cellXfs>
  <cellStyles count="133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2. jelölőszín" xfId="20"/>
    <cellStyle name="20% - 2. jelölőszín 2" xfId="21"/>
    <cellStyle name="20% - 3. jelölőszín" xfId="22"/>
    <cellStyle name="20% - 3. jelölőszín 2" xfId="23"/>
    <cellStyle name="20% - 4. jelölőszín" xfId="24"/>
    <cellStyle name="20% - 4. jelölőszín 2" xfId="25"/>
    <cellStyle name="20% - 5. jelölőszín" xfId="26"/>
    <cellStyle name="20% - 5. jelölőszín 2" xfId="27"/>
    <cellStyle name="20% - 6. jelölőszín" xfId="28"/>
    <cellStyle name="20% - 6. jelölőszín 2" xfId="29"/>
    <cellStyle name="3. jelölőszín" xfId="30"/>
    <cellStyle name="4. jelölőszín" xfId="31"/>
    <cellStyle name="40% - 1. jelölőszín" xfId="32"/>
    <cellStyle name="40% - 1. jelölőszín 2" xfId="33"/>
    <cellStyle name="40% - 2. jelölőszín" xfId="34"/>
    <cellStyle name="40% - 2. jelölőszín 2" xfId="35"/>
    <cellStyle name="40% - 3. jelölőszín" xfId="36"/>
    <cellStyle name="40% - 3. jelölőszín 2" xfId="37"/>
    <cellStyle name="40% - 4. jelölőszín" xfId="38"/>
    <cellStyle name="40% - 4. jelölőszín 2" xfId="39"/>
    <cellStyle name="40% - 5. jelölőszín" xfId="40"/>
    <cellStyle name="40% - 5. jelölőszín 2" xfId="41"/>
    <cellStyle name="40% - 6. jelölőszín" xfId="42"/>
    <cellStyle name="40% - 6. jelölőszín 2" xfId="43"/>
    <cellStyle name="5. jelölőszín" xfId="44"/>
    <cellStyle name="6. jelölőszín" xfId="45"/>
    <cellStyle name="60% - 1. jelölőszín" xfId="46"/>
    <cellStyle name="60% - 1. jelölőszín 2" xfId="47"/>
    <cellStyle name="60% - 2. jelölőszín" xfId="48"/>
    <cellStyle name="60% - 2. jelölőszín 2" xfId="49"/>
    <cellStyle name="60% - 3. jelölőszín" xfId="50"/>
    <cellStyle name="60% - 3. jelölőszín 2" xfId="51"/>
    <cellStyle name="60% - 4. jelölőszín" xfId="52"/>
    <cellStyle name="60% - 4. jelölőszín 2" xfId="53"/>
    <cellStyle name="60% - 5. jelölőszín" xfId="54"/>
    <cellStyle name="60% - 5. jelölőszín 2" xfId="55"/>
    <cellStyle name="60% - 6. jelölőszín" xfId="56"/>
    <cellStyle name="60% - 6. jelölőszín 2" xfId="57"/>
    <cellStyle name="Bevitel" xfId="58"/>
    <cellStyle name="Bevitel 2" xfId="59"/>
    <cellStyle name="Cím" xfId="60"/>
    <cellStyle name="Cím 2" xfId="61"/>
    <cellStyle name="Címsor 1" xfId="62"/>
    <cellStyle name="Címsor 1 2" xfId="63"/>
    <cellStyle name="Címsor 2" xfId="64"/>
    <cellStyle name="Címsor 2 2" xfId="65"/>
    <cellStyle name="Címsor 3" xfId="66"/>
    <cellStyle name="Címsor 3 2" xfId="67"/>
    <cellStyle name="Címsor 4" xfId="68"/>
    <cellStyle name="Címsor 4 2" xfId="69"/>
    <cellStyle name="Ellenőrzőcella" xfId="70"/>
    <cellStyle name="Ellenőrzőcella 2" xfId="71"/>
    <cellStyle name="Comma" xfId="72"/>
    <cellStyle name="Comma [0]" xfId="73"/>
    <cellStyle name="Figyelmeztetés" xfId="74"/>
    <cellStyle name="Figyelmeztetés 2" xfId="75"/>
    <cellStyle name="Hyperlink" xfId="76"/>
    <cellStyle name="Hivatkozás 2" xfId="77"/>
    <cellStyle name="Hivatkozott cella" xfId="78"/>
    <cellStyle name="Hivatkozott cella 2" xfId="79"/>
    <cellStyle name="Jegyzet" xfId="80"/>
    <cellStyle name="Jegyzet 2" xfId="81"/>
    <cellStyle name="Jegyzet 3" xfId="82"/>
    <cellStyle name="Jelölőszín (1)" xfId="83"/>
    <cellStyle name="Jelölőszín (1) 2" xfId="84"/>
    <cellStyle name="Jelölőszín (1) 3" xfId="85"/>
    <cellStyle name="Jelölőszín (2)" xfId="86"/>
    <cellStyle name="Jelölőszín (2) 2" xfId="87"/>
    <cellStyle name="Jelölőszín (2) 3" xfId="88"/>
    <cellStyle name="Jelölőszín (3)" xfId="89"/>
    <cellStyle name="Jelölőszín (3) 2" xfId="90"/>
    <cellStyle name="Jelölőszín (3) 3" xfId="91"/>
    <cellStyle name="Jelölőszín (4)" xfId="92"/>
    <cellStyle name="Jelölőszín (4) 2" xfId="93"/>
    <cellStyle name="Jelölőszín (4) 3" xfId="94"/>
    <cellStyle name="Jelölőszín (5)" xfId="95"/>
    <cellStyle name="Jelölőszín (5) 2" xfId="96"/>
    <cellStyle name="Jelölőszín (5) 3" xfId="97"/>
    <cellStyle name="Jelölőszín (6)" xfId="98"/>
    <cellStyle name="Jelölőszín (6) 2" xfId="99"/>
    <cellStyle name="Jelölőszín (6) 3" xfId="100"/>
    <cellStyle name="Jelölőszín 1" xfId="101"/>
    <cellStyle name="Jelölőszín 1 2" xfId="102"/>
    <cellStyle name="Jelölőszín 1_Munka1" xfId="103"/>
    <cellStyle name="Jelölőszín 2" xfId="104"/>
    <cellStyle name="Jelölőszín 2 2" xfId="105"/>
    <cellStyle name="Jelölőszín 2_Munka1" xfId="106"/>
    <cellStyle name="Jelölőszín 3" xfId="107"/>
    <cellStyle name="Jelölőszín 3 2" xfId="108"/>
    <cellStyle name="Jelölőszín 3_Munka1" xfId="109"/>
    <cellStyle name="Jelölőszín 4" xfId="110"/>
    <cellStyle name="Jelölőszín 4 2" xfId="111"/>
    <cellStyle name="Jelölőszín 4_Munka1" xfId="112"/>
    <cellStyle name="Jelölőszín 5" xfId="113"/>
    <cellStyle name="Jelölőszín 5 2" xfId="114"/>
    <cellStyle name="Jelölőszín 5_Munka1" xfId="115"/>
    <cellStyle name="Jelölőszín 6" xfId="116"/>
    <cellStyle name="Jelölőszín 6 2" xfId="117"/>
    <cellStyle name="Jelölőszín 6_Munka1" xfId="118"/>
    <cellStyle name="Jó" xfId="119"/>
    <cellStyle name="Jó 2" xfId="120"/>
    <cellStyle name="Kimenet" xfId="121"/>
    <cellStyle name="Kimenet 2" xfId="122"/>
    <cellStyle name="Followed Hyperlink" xfId="123"/>
    <cellStyle name="Magyarázó szöveg" xfId="124"/>
    <cellStyle name="Magyarázó szöveg 2" xfId="125"/>
    <cellStyle name="Normál 10" xfId="126"/>
    <cellStyle name="Normál 2" xfId="127"/>
    <cellStyle name="Normál 2 2" xfId="128"/>
    <cellStyle name="Normál 2_Bt levelező" xfId="129"/>
    <cellStyle name="Normál 3" xfId="130"/>
    <cellStyle name="Normál 3 2" xfId="131"/>
    <cellStyle name="Normál 3_biztonságtechnika nappali" xfId="132"/>
    <cellStyle name="Normál 4" xfId="133"/>
    <cellStyle name="Összesen" xfId="134"/>
    <cellStyle name="Összesen 2" xfId="135"/>
    <cellStyle name="Currency" xfId="136"/>
    <cellStyle name="Currency [0]" xfId="137"/>
    <cellStyle name="Rossz" xfId="138"/>
    <cellStyle name="Rossz 2" xfId="139"/>
    <cellStyle name="Semleges" xfId="140"/>
    <cellStyle name="Semleges 2" xfId="141"/>
    <cellStyle name="Számítás" xfId="142"/>
    <cellStyle name="Számítás 2" xfId="143"/>
    <cellStyle name="Percent" xfId="144"/>
    <cellStyle name="Százalék 2" xfId="145"/>
    <cellStyle name="Százalék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8"/>
  <sheetViews>
    <sheetView tabSelected="1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5.140625" style="17" customWidth="1"/>
    <col min="2" max="2" width="16.421875" style="17" customWidth="1"/>
    <col min="3" max="3" width="29.28125" style="17" customWidth="1"/>
    <col min="4" max="4" width="6.28125" style="17" bestFit="1" customWidth="1"/>
    <col min="5" max="5" width="8.28125" style="17" bestFit="1" customWidth="1"/>
    <col min="6" max="38" width="3.28125" style="17" customWidth="1"/>
    <col min="39" max="39" width="2.7109375" style="17" customWidth="1"/>
    <col min="40" max="40" width="3.28125" style="17" customWidth="1"/>
    <col min="41" max="41" width="22.8515625" style="17" customWidth="1"/>
    <col min="42" max="16384" width="11.421875" style="205" customWidth="1"/>
  </cols>
  <sheetData>
    <row r="1" spans="1:41" ht="12.7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9"/>
      <c r="N1" s="199"/>
      <c r="O1" s="199"/>
      <c r="P1" s="349"/>
      <c r="Q1" s="195"/>
      <c r="R1" s="195"/>
      <c r="S1" s="200"/>
      <c r="T1" s="107"/>
      <c r="U1" s="107"/>
      <c r="V1" s="107"/>
      <c r="W1" s="107"/>
      <c r="X1" s="200" t="s">
        <v>96</v>
      </c>
      <c r="Y1" s="107"/>
      <c r="Z1" s="107"/>
      <c r="AA1" s="107"/>
      <c r="AB1" s="107"/>
      <c r="AC1" s="107"/>
      <c r="AD1" s="107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</row>
    <row r="2" spans="1:41" ht="12.75" customHeight="1">
      <c r="A2" s="199" t="s">
        <v>53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201"/>
      <c r="T2" s="195"/>
      <c r="U2" s="195"/>
      <c r="V2" s="195"/>
      <c r="W2" s="195"/>
      <c r="X2" s="200" t="s">
        <v>100</v>
      </c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</row>
    <row r="3" spans="1:41" ht="12.75" customHeight="1" thickBot="1">
      <c r="A3" s="199" t="s">
        <v>99</v>
      </c>
      <c r="B3" s="195"/>
      <c r="C3" s="195"/>
      <c r="D3" s="195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202" t="s">
        <v>341</v>
      </c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95"/>
      <c r="AN3" s="202"/>
      <c r="AO3" s="199" t="s">
        <v>112</v>
      </c>
    </row>
    <row r="4" spans="1:41" ht="12.75" customHeight="1" thickBot="1">
      <c r="A4" s="468" t="s">
        <v>49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26"/>
    </row>
    <row r="5" spans="1:41" ht="12.75" customHeight="1" thickBot="1">
      <c r="A5" s="482" t="s">
        <v>82</v>
      </c>
      <c r="B5" s="478" t="s">
        <v>13</v>
      </c>
      <c r="C5" s="478" t="s">
        <v>14</v>
      </c>
      <c r="D5" s="480" t="s">
        <v>15</v>
      </c>
      <c r="E5" s="478" t="s">
        <v>29</v>
      </c>
      <c r="F5" s="474" t="s">
        <v>16</v>
      </c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6"/>
      <c r="AJ5" s="81"/>
      <c r="AK5" s="193"/>
      <c r="AL5" s="193"/>
      <c r="AM5" s="193"/>
      <c r="AN5" s="193"/>
      <c r="AO5" s="90"/>
    </row>
    <row r="6" spans="1:41" ht="12.75" customHeight="1" thickBot="1">
      <c r="A6" s="483"/>
      <c r="B6" s="479"/>
      <c r="C6" s="479"/>
      <c r="D6" s="481"/>
      <c r="E6" s="479"/>
      <c r="F6" s="271"/>
      <c r="G6" s="190"/>
      <c r="H6" s="190" t="s">
        <v>17</v>
      </c>
      <c r="I6" s="190"/>
      <c r="J6" s="298"/>
      <c r="K6" s="190"/>
      <c r="L6" s="190"/>
      <c r="M6" s="190" t="s">
        <v>18</v>
      </c>
      <c r="N6" s="190"/>
      <c r="O6" s="298"/>
      <c r="P6" s="190"/>
      <c r="Q6" s="190"/>
      <c r="R6" s="350" t="s">
        <v>19</v>
      </c>
      <c r="S6" s="190"/>
      <c r="T6" s="298"/>
      <c r="U6" s="190"/>
      <c r="V6" s="190"/>
      <c r="W6" s="350" t="s">
        <v>20</v>
      </c>
      <c r="X6" s="190"/>
      <c r="Y6" s="298"/>
      <c r="Z6" s="190"/>
      <c r="AA6" s="190"/>
      <c r="AB6" s="350" t="s">
        <v>21</v>
      </c>
      <c r="AC6" s="190"/>
      <c r="AD6" s="298"/>
      <c r="AE6" s="271"/>
      <c r="AF6" s="190"/>
      <c r="AG6" s="190" t="s">
        <v>22</v>
      </c>
      <c r="AH6" s="190"/>
      <c r="AI6" s="298"/>
      <c r="AJ6" s="271"/>
      <c r="AK6" s="190"/>
      <c r="AL6" s="190" t="s">
        <v>23</v>
      </c>
      <c r="AM6" s="190"/>
      <c r="AN6" s="422"/>
      <c r="AO6" s="90"/>
    </row>
    <row r="7" spans="1:41" ht="12.75" customHeight="1" thickBot="1">
      <c r="A7" s="83"/>
      <c r="B7" s="192"/>
      <c r="C7" s="84"/>
      <c r="D7" s="189"/>
      <c r="E7" s="85"/>
      <c r="F7" s="84" t="s">
        <v>24</v>
      </c>
      <c r="G7" s="84" t="s">
        <v>25</v>
      </c>
      <c r="H7" s="84" t="s">
        <v>26</v>
      </c>
      <c r="I7" s="84" t="s">
        <v>27</v>
      </c>
      <c r="J7" s="84" t="s">
        <v>28</v>
      </c>
      <c r="K7" s="189" t="s">
        <v>24</v>
      </c>
      <c r="L7" s="84" t="s">
        <v>25</v>
      </c>
      <c r="M7" s="84" t="s">
        <v>26</v>
      </c>
      <c r="N7" s="84" t="s">
        <v>27</v>
      </c>
      <c r="O7" s="351" t="s">
        <v>28</v>
      </c>
      <c r="P7" s="84" t="s">
        <v>24</v>
      </c>
      <c r="Q7" s="84" t="s">
        <v>25</v>
      </c>
      <c r="R7" s="84" t="s">
        <v>26</v>
      </c>
      <c r="S7" s="84" t="s">
        <v>27</v>
      </c>
      <c r="T7" s="84" t="s">
        <v>28</v>
      </c>
      <c r="U7" s="189" t="s">
        <v>24</v>
      </c>
      <c r="V7" s="84" t="s">
        <v>25</v>
      </c>
      <c r="W7" s="84" t="s">
        <v>26</v>
      </c>
      <c r="X7" s="84" t="s">
        <v>27</v>
      </c>
      <c r="Y7" s="351" t="s">
        <v>28</v>
      </c>
      <c r="Z7" s="84" t="s">
        <v>24</v>
      </c>
      <c r="AA7" s="84" t="s">
        <v>25</v>
      </c>
      <c r="AB7" s="84" t="s">
        <v>26</v>
      </c>
      <c r="AC7" s="84" t="s">
        <v>27</v>
      </c>
      <c r="AD7" s="351" t="s">
        <v>28</v>
      </c>
      <c r="AE7" s="84" t="s">
        <v>24</v>
      </c>
      <c r="AF7" s="84" t="s">
        <v>25</v>
      </c>
      <c r="AG7" s="84" t="s">
        <v>26</v>
      </c>
      <c r="AH7" s="84" t="s">
        <v>27</v>
      </c>
      <c r="AI7" s="351" t="s">
        <v>28</v>
      </c>
      <c r="AJ7" s="84" t="s">
        <v>24</v>
      </c>
      <c r="AK7" s="84" t="s">
        <v>25</v>
      </c>
      <c r="AL7" s="84" t="s">
        <v>26</v>
      </c>
      <c r="AM7" s="84" t="s">
        <v>27</v>
      </c>
      <c r="AN7" s="84" t="s">
        <v>28</v>
      </c>
      <c r="AO7" s="90"/>
    </row>
    <row r="8" spans="1:41" ht="12.75" customHeight="1" thickBot="1">
      <c r="A8" s="470" t="s">
        <v>115</v>
      </c>
      <c r="B8" s="471"/>
      <c r="C8" s="484"/>
      <c r="D8" s="86">
        <f aca="true" t="shared" si="0" ref="D8:AN8">SUM(D9:D17)</f>
        <v>31</v>
      </c>
      <c r="E8" s="86">
        <f t="shared" si="0"/>
        <v>40</v>
      </c>
      <c r="F8" s="86">
        <f t="shared" si="0"/>
        <v>8</v>
      </c>
      <c r="G8" s="86">
        <f t="shared" si="0"/>
        <v>7</v>
      </c>
      <c r="H8" s="86">
        <f t="shared" si="0"/>
        <v>3</v>
      </c>
      <c r="I8" s="86">
        <f t="shared" si="0"/>
        <v>0</v>
      </c>
      <c r="J8" s="86">
        <f t="shared" si="0"/>
        <v>22</v>
      </c>
      <c r="K8" s="86">
        <f t="shared" si="0"/>
        <v>5</v>
      </c>
      <c r="L8" s="86">
        <f t="shared" si="0"/>
        <v>4</v>
      </c>
      <c r="M8" s="86">
        <f t="shared" si="0"/>
        <v>4</v>
      </c>
      <c r="N8" s="86">
        <f t="shared" si="0"/>
        <v>0</v>
      </c>
      <c r="O8" s="86">
        <f t="shared" si="0"/>
        <v>18</v>
      </c>
      <c r="P8" s="86">
        <f t="shared" si="0"/>
        <v>0</v>
      </c>
      <c r="Q8" s="86">
        <f t="shared" si="0"/>
        <v>0</v>
      </c>
      <c r="R8" s="86">
        <f t="shared" si="0"/>
        <v>0</v>
      </c>
      <c r="S8" s="86">
        <f t="shared" si="0"/>
        <v>0</v>
      </c>
      <c r="T8" s="86">
        <f t="shared" si="0"/>
        <v>0</v>
      </c>
      <c r="U8" s="86">
        <f t="shared" si="0"/>
        <v>0</v>
      </c>
      <c r="V8" s="86">
        <f t="shared" si="0"/>
        <v>0</v>
      </c>
      <c r="W8" s="86">
        <f t="shared" si="0"/>
        <v>0</v>
      </c>
      <c r="X8" s="86">
        <f t="shared" si="0"/>
        <v>0</v>
      </c>
      <c r="Y8" s="86">
        <f t="shared" si="0"/>
        <v>0</v>
      </c>
      <c r="Z8" s="86">
        <f t="shared" si="0"/>
        <v>0</v>
      </c>
      <c r="AA8" s="86">
        <f t="shared" si="0"/>
        <v>0</v>
      </c>
      <c r="AB8" s="86">
        <f t="shared" si="0"/>
        <v>0</v>
      </c>
      <c r="AC8" s="86">
        <f t="shared" si="0"/>
        <v>0</v>
      </c>
      <c r="AD8" s="86">
        <f t="shared" si="0"/>
        <v>0</v>
      </c>
      <c r="AE8" s="86">
        <f t="shared" si="0"/>
        <v>0</v>
      </c>
      <c r="AF8" s="86">
        <f t="shared" si="0"/>
        <v>0</v>
      </c>
      <c r="AG8" s="86">
        <f t="shared" si="0"/>
        <v>0</v>
      </c>
      <c r="AH8" s="86">
        <f t="shared" si="0"/>
        <v>0</v>
      </c>
      <c r="AI8" s="86">
        <f t="shared" si="0"/>
        <v>0</v>
      </c>
      <c r="AJ8" s="86">
        <f t="shared" si="0"/>
        <v>0</v>
      </c>
      <c r="AK8" s="86">
        <f t="shared" si="0"/>
        <v>0</v>
      </c>
      <c r="AL8" s="86">
        <f t="shared" si="0"/>
        <v>0</v>
      </c>
      <c r="AM8" s="86">
        <f t="shared" si="0"/>
        <v>0</v>
      </c>
      <c r="AN8" s="81">
        <f t="shared" si="0"/>
        <v>0</v>
      </c>
      <c r="AO8" s="90"/>
    </row>
    <row r="9" spans="1:41" ht="14.25" thickBot="1">
      <c r="A9" s="87">
        <v>1</v>
      </c>
      <c r="B9" s="441" t="s">
        <v>270</v>
      </c>
      <c r="C9" s="88" t="s">
        <v>232</v>
      </c>
      <c r="D9" s="94">
        <f>SUM(F9:H9)+SUM(K9:M9)+SUM(P9:R9)+SUM(U9:W9)+SUM(Z9:AB9)+SUM(AE9:AG9)+SUM(AJ9:AL9)</f>
        <v>4</v>
      </c>
      <c r="E9" s="94">
        <f>J9+O9+T9+Y9+AD9+AI9+AN9</f>
        <v>6</v>
      </c>
      <c r="F9" s="264">
        <v>2</v>
      </c>
      <c r="G9" s="89">
        <v>2</v>
      </c>
      <c r="H9" s="89">
        <v>0</v>
      </c>
      <c r="I9" s="89" t="s">
        <v>31</v>
      </c>
      <c r="J9" s="267">
        <v>6</v>
      </c>
      <c r="K9" s="268"/>
      <c r="L9" s="89"/>
      <c r="M9" s="89"/>
      <c r="N9" s="89"/>
      <c r="O9" s="352"/>
      <c r="P9" s="264"/>
      <c r="Q9" s="89"/>
      <c r="R9" s="89"/>
      <c r="S9" s="89"/>
      <c r="T9" s="267"/>
      <c r="U9" s="268"/>
      <c r="V9" s="89"/>
      <c r="W9" s="89"/>
      <c r="X9" s="89"/>
      <c r="Y9" s="352"/>
      <c r="Z9" s="264"/>
      <c r="AA9" s="89"/>
      <c r="AB9" s="89"/>
      <c r="AC9" s="89"/>
      <c r="AD9" s="267"/>
      <c r="AE9" s="268"/>
      <c r="AF9" s="89"/>
      <c r="AG9" s="89"/>
      <c r="AH9" s="89"/>
      <c r="AI9" s="352"/>
      <c r="AJ9" s="268"/>
      <c r="AK9" s="89"/>
      <c r="AL9" s="89"/>
      <c r="AM9" s="89"/>
      <c r="AN9" s="267"/>
      <c r="AO9" s="90"/>
    </row>
    <row r="10" spans="1:41" ht="14.25" thickBot="1">
      <c r="A10" s="91">
        <v>2</v>
      </c>
      <c r="B10" s="441" t="s">
        <v>271</v>
      </c>
      <c r="C10" s="88" t="s">
        <v>233</v>
      </c>
      <c r="D10" s="94">
        <f aca="true" t="shared" si="1" ref="D10:D17">SUM(F10:H10)+SUM(K10:M10)+SUM(P10:R10)+SUM(U10:W10)+SUM(Z10:AB10)+SUM(AE10:AG10)+SUM(AJ10:AL10)</f>
        <v>4</v>
      </c>
      <c r="E10" s="94">
        <f aca="true" t="shared" si="2" ref="E10:E17">J10+O10+T10+Y10+AD10+AI10+AN10</f>
        <v>6</v>
      </c>
      <c r="F10" s="264"/>
      <c r="G10" s="89"/>
      <c r="H10" s="89"/>
      <c r="I10" s="89"/>
      <c r="J10" s="267"/>
      <c r="K10" s="268">
        <v>2</v>
      </c>
      <c r="L10" s="89">
        <v>2</v>
      </c>
      <c r="M10" s="89">
        <v>0</v>
      </c>
      <c r="N10" s="89" t="s">
        <v>31</v>
      </c>
      <c r="O10" s="352">
        <v>6</v>
      </c>
      <c r="P10" s="264"/>
      <c r="Q10" s="89"/>
      <c r="R10" s="89"/>
      <c r="S10" s="89"/>
      <c r="T10" s="267"/>
      <c r="U10" s="268"/>
      <c r="V10" s="89"/>
      <c r="W10" s="89"/>
      <c r="X10" s="89"/>
      <c r="Y10" s="352"/>
      <c r="Z10" s="264"/>
      <c r="AA10" s="89"/>
      <c r="AB10" s="89"/>
      <c r="AC10" s="89"/>
      <c r="AD10" s="267"/>
      <c r="AE10" s="268"/>
      <c r="AF10" s="89"/>
      <c r="AG10" s="89"/>
      <c r="AH10" s="89"/>
      <c r="AI10" s="352"/>
      <c r="AJ10" s="268"/>
      <c r="AK10" s="89"/>
      <c r="AL10" s="89"/>
      <c r="AM10" s="89"/>
      <c r="AN10" s="267"/>
      <c r="AO10" s="90" t="s">
        <v>113</v>
      </c>
    </row>
    <row r="11" spans="1:41" ht="14.25" thickBot="1">
      <c r="A11" s="91">
        <v>3</v>
      </c>
      <c r="B11" s="441" t="s">
        <v>272</v>
      </c>
      <c r="C11" s="88" t="s">
        <v>30</v>
      </c>
      <c r="D11" s="94">
        <f t="shared" si="1"/>
        <v>4</v>
      </c>
      <c r="E11" s="94">
        <f t="shared" si="2"/>
        <v>4</v>
      </c>
      <c r="F11" s="265"/>
      <c r="G11" s="92"/>
      <c r="H11" s="92"/>
      <c r="I11" s="92"/>
      <c r="J11" s="267"/>
      <c r="K11" s="268">
        <v>2</v>
      </c>
      <c r="L11" s="92">
        <v>2</v>
      </c>
      <c r="M11" s="92">
        <v>0</v>
      </c>
      <c r="N11" s="92" t="s">
        <v>31</v>
      </c>
      <c r="O11" s="269">
        <v>4</v>
      </c>
      <c r="P11" s="265"/>
      <c r="U11" s="266"/>
      <c r="V11" s="392"/>
      <c r="W11" s="92"/>
      <c r="X11" s="92"/>
      <c r="Y11" s="269"/>
      <c r="Z11" s="265"/>
      <c r="AA11" s="92"/>
      <c r="AB11" s="92"/>
      <c r="AC11" s="92"/>
      <c r="AD11" s="270"/>
      <c r="AE11" s="266"/>
      <c r="AF11" s="92"/>
      <c r="AG11" s="92"/>
      <c r="AH11" s="92"/>
      <c r="AI11" s="269"/>
      <c r="AJ11" s="266"/>
      <c r="AK11" s="92"/>
      <c r="AL11" s="92"/>
      <c r="AM11" s="92"/>
      <c r="AN11" s="270"/>
      <c r="AO11" s="90" t="s">
        <v>113</v>
      </c>
    </row>
    <row r="12" spans="1:41" ht="14.25" thickBot="1">
      <c r="A12" s="91">
        <v>4</v>
      </c>
      <c r="B12" s="441" t="s">
        <v>273</v>
      </c>
      <c r="C12" s="3" t="s">
        <v>234</v>
      </c>
      <c r="D12" s="94">
        <f t="shared" si="1"/>
        <v>4</v>
      </c>
      <c r="E12" s="94">
        <f t="shared" si="2"/>
        <v>4</v>
      </c>
      <c r="F12" s="265">
        <v>2</v>
      </c>
      <c r="G12" s="92">
        <v>2</v>
      </c>
      <c r="H12" s="92">
        <v>0</v>
      </c>
      <c r="I12" s="92" t="s">
        <v>54</v>
      </c>
      <c r="J12" s="269">
        <v>4</v>
      </c>
      <c r="K12" s="265"/>
      <c r="L12" s="92"/>
      <c r="M12" s="92"/>
      <c r="N12" s="92"/>
      <c r="O12" s="269"/>
      <c r="P12" s="265"/>
      <c r="U12" s="266"/>
      <c r="V12" s="392"/>
      <c r="W12" s="92"/>
      <c r="X12" s="92"/>
      <c r="Y12" s="269"/>
      <c r="Z12" s="265"/>
      <c r="AA12" s="92"/>
      <c r="AB12" s="92"/>
      <c r="AC12" s="92"/>
      <c r="AD12" s="270"/>
      <c r="AE12" s="266"/>
      <c r="AF12" s="92"/>
      <c r="AG12" s="92"/>
      <c r="AH12" s="92"/>
      <c r="AI12" s="269"/>
      <c r="AJ12" s="266"/>
      <c r="AK12" s="92"/>
      <c r="AL12" s="92"/>
      <c r="AM12" s="92"/>
      <c r="AN12" s="270"/>
      <c r="AO12" s="90"/>
    </row>
    <row r="13" spans="1:41" ht="14.25" thickBot="1">
      <c r="A13" s="91">
        <v>5</v>
      </c>
      <c r="B13" s="441" t="s">
        <v>274</v>
      </c>
      <c r="C13" s="88" t="s">
        <v>235</v>
      </c>
      <c r="D13" s="94">
        <f t="shared" si="1"/>
        <v>3</v>
      </c>
      <c r="E13" s="94">
        <f t="shared" si="2"/>
        <v>4</v>
      </c>
      <c r="F13" s="266">
        <v>1</v>
      </c>
      <c r="G13" s="92">
        <v>1</v>
      </c>
      <c r="H13" s="92">
        <v>1</v>
      </c>
      <c r="I13" s="92" t="s">
        <v>31</v>
      </c>
      <c r="J13" s="269">
        <v>4</v>
      </c>
      <c r="O13" s="269"/>
      <c r="P13" s="265"/>
      <c r="Q13" s="92"/>
      <c r="R13" s="92"/>
      <c r="S13" s="92"/>
      <c r="T13" s="270"/>
      <c r="U13" s="266"/>
      <c r="V13" s="92"/>
      <c r="W13" s="92"/>
      <c r="X13" s="92"/>
      <c r="Y13" s="269"/>
      <c r="Z13" s="265"/>
      <c r="AA13" s="92"/>
      <c r="AB13" s="92"/>
      <c r="AC13" s="92"/>
      <c r="AD13" s="270"/>
      <c r="AE13" s="266"/>
      <c r="AF13" s="92"/>
      <c r="AG13" s="92"/>
      <c r="AH13" s="92"/>
      <c r="AI13" s="269"/>
      <c r="AJ13" s="266"/>
      <c r="AK13" s="92"/>
      <c r="AL13" s="92"/>
      <c r="AM13" s="92"/>
      <c r="AN13" s="270"/>
      <c r="AO13" s="90"/>
    </row>
    <row r="14" spans="1:41" ht="26.25" thickBot="1">
      <c r="A14" s="91">
        <v>6</v>
      </c>
      <c r="B14" s="441" t="s">
        <v>275</v>
      </c>
      <c r="C14" s="88" t="s">
        <v>217</v>
      </c>
      <c r="D14" s="94">
        <f t="shared" si="1"/>
        <v>4</v>
      </c>
      <c r="E14" s="94">
        <f t="shared" si="2"/>
        <v>4</v>
      </c>
      <c r="F14" s="265">
        <v>2</v>
      </c>
      <c r="G14" s="92">
        <v>2</v>
      </c>
      <c r="H14" s="92">
        <v>0</v>
      </c>
      <c r="I14" s="92" t="s">
        <v>54</v>
      </c>
      <c r="J14" s="270">
        <v>4</v>
      </c>
      <c r="K14" s="266"/>
      <c r="L14" s="92"/>
      <c r="M14" s="92"/>
      <c r="N14" s="92"/>
      <c r="O14" s="269"/>
      <c r="P14" s="265"/>
      <c r="Q14" s="92"/>
      <c r="R14" s="92"/>
      <c r="S14" s="92"/>
      <c r="T14" s="270"/>
      <c r="U14" s="266"/>
      <c r="V14" s="92"/>
      <c r="W14" s="92"/>
      <c r="X14" s="92"/>
      <c r="Y14" s="269"/>
      <c r="Z14" s="265"/>
      <c r="AA14" s="92"/>
      <c r="AB14" s="92"/>
      <c r="AC14" s="92"/>
      <c r="AD14" s="270"/>
      <c r="AE14" s="266"/>
      <c r="AF14" s="92"/>
      <c r="AG14" s="92"/>
      <c r="AH14" s="92"/>
      <c r="AI14" s="269"/>
      <c r="AJ14" s="266"/>
      <c r="AK14" s="92"/>
      <c r="AL14" s="92"/>
      <c r="AM14" s="92"/>
      <c r="AN14" s="270"/>
      <c r="AO14" s="90"/>
    </row>
    <row r="15" spans="1:41" ht="14.25" thickBot="1">
      <c r="A15" s="91">
        <v>7</v>
      </c>
      <c r="B15" s="441" t="s">
        <v>276</v>
      </c>
      <c r="C15" s="88" t="s">
        <v>51</v>
      </c>
      <c r="D15" s="94">
        <f t="shared" si="1"/>
        <v>3</v>
      </c>
      <c r="E15" s="94">
        <f t="shared" si="2"/>
        <v>4</v>
      </c>
      <c r="F15" s="265">
        <v>1</v>
      </c>
      <c r="G15" s="92">
        <v>0</v>
      </c>
      <c r="H15" s="92">
        <v>2</v>
      </c>
      <c r="I15" s="92" t="s">
        <v>54</v>
      </c>
      <c r="J15" s="270">
        <v>4</v>
      </c>
      <c r="K15" s="266"/>
      <c r="L15" s="92"/>
      <c r="M15" s="92"/>
      <c r="N15" s="92"/>
      <c r="O15" s="269"/>
      <c r="P15" s="265"/>
      <c r="Q15" s="92"/>
      <c r="R15" s="92"/>
      <c r="S15" s="92"/>
      <c r="T15" s="270"/>
      <c r="U15" s="266"/>
      <c r="V15" s="92"/>
      <c r="W15" s="92"/>
      <c r="X15" s="92"/>
      <c r="Y15" s="269"/>
      <c r="Z15" s="265"/>
      <c r="AA15" s="92"/>
      <c r="AB15" s="92"/>
      <c r="AC15" s="92"/>
      <c r="AD15" s="270"/>
      <c r="AE15" s="266"/>
      <c r="AF15" s="92"/>
      <c r="AG15" s="92"/>
      <c r="AH15" s="92"/>
      <c r="AI15" s="269"/>
      <c r="AJ15" s="266"/>
      <c r="AK15" s="92"/>
      <c r="AL15" s="92"/>
      <c r="AM15" s="92"/>
      <c r="AN15" s="270"/>
      <c r="AO15" s="90"/>
    </row>
    <row r="16" spans="1:41" ht="14.25" thickBot="1">
      <c r="A16" s="91">
        <v>8</v>
      </c>
      <c r="B16" s="441" t="s">
        <v>277</v>
      </c>
      <c r="C16" s="88" t="s">
        <v>236</v>
      </c>
      <c r="D16" s="94">
        <f t="shared" si="1"/>
        <v>3</v>
      </c>
      <c r="E16" s="94">
        <f t="shared" si="2"/>
        <v>4</v>
      </c>
      <c r="F16" s="265"/>
      <c r="G16" s="92"/>
      <c r="H16" s="92"/>
      <c r="I16" s="92"/>
      <c r="J16" s="270"/>
      <c r="K16" s="266">
        <v>1</v>
      </c>
      <c r="L16" s="92">
        <v>0</v>
      </c>
      <c r="M16" s="92">
        <v>2</v>
      </c>
      <c r="N16" s="92" t="s">
        <v>31</v>
      </c>
      <c r="O16" s="269">
        <v>4</v>
      </c>
      <c r="P16" s="265"/>
      <c r="Q16" s="92"/>
      <c r="R16" s="92"/>
      <c r="S16" s="92"/>
      <c r="T16" s="270"/>
      <c r="U16" s="266"/>
      <c r="V16" s="92"/>
      <c r="W16" s="92"/>
      <c r="X16" s="92"/>
      <c r="Y16" s="269"/>
      <c r="Z16" s="265"/>
      <c r="AA16" s="92"/>
      <c r="AB16" s="92"/>
      <c r="AC16" s="92"/>
      <c r="AD16" s="270"/>
      <c r="AE16" s="266"/>
      <c r="AF16" s="92"/>
      <c r="AG16" s="92"/>
      <c r="AH16" s="92"/>
      <c r="AI16" s="269"/>
      <c r="AJ16" s="266"/>
      <c r="AK16" s="92"/>
      <c r="AL16" s="92"/>
      <c r="AM16" s="92"/>
      <c r="AN16" s="270"/>
      <c r="AO16" s="90" t="s">
        <v>51</v>
      </c>
    </row>
    <row r="17" spans="1:41" ht="14.25" thickBot="1">
      <c r="A17" s="91">
        <v>9</v>
      </c>
      <c r="B17" s="441" t="s">
        <v>278</v>
      </c>
      <c r="C17" s="88" t="s">
        <v>237</v>
      </c>
      <c r="D17" s="94">
        <f t="shared" si="1"/>
        <v>2</v>
      </c>
      <c r="E17" s="94">
        <f t="shared" si="2"/>
        <v>4</v>
      </c>
      <c r="F17" s="265"/>
      <c r="G17" s="92"/>
      <c r="H17" s="92"/>
      <c r="I17" s="92"/>
      <c r="J17" s="269"/>
      <c r="K17" s="439">
        <v>0</v>
      </c>
      <c r="L17" s="2">
        <v>0</v>
      </c>
      <c r="M17" s="2">
        <v>2</v>
      </c>
      <c r="N17" s="2" t="s">
        <v>54</v>
      </c>
      <c r="O17" s="2">
        <v>4</v>
      </c>
      <c r="P17" s="266"/>
      <c r="Q17" s="92"/>
      <c r="R17" s="92"/>
      <c r="S17" s="92"/>
      <c r="T17" s="269"/>
      <c r="U17" s="266"/>
      <c r="V17" s="92"/>
      <c r="W17" s="92"/>
      <c r="X17" s="92"/>
      <c r="Y17" s="269"/>
      <c r="Z17" s="265"/>
      <c r="AA17" s="92"/>
      <c r="AB17" s="92"/>
      <c r="AC17" s="92"/>
      <c r="AD17" s="270"/>
      <c r="AE17" s="266"/>
      <c r="AF17" s="92"/>
      <c r="AG17" s="92"/>
      <c r="AH17" s="92"/>
      <c r="AI17" s="269"/>
      <c r="AJ17" s="266"/>
      <c r="AK17" s="92"/>
      <c r="AL17" s="92"/>
      <c r="AM17" s="92"/>
      <c r="AN17" s="270"/>
      <c r="AO17" s="90" t="s">
        <v>51</v>
      </c>
    </row>
    <row r="18" spans="1:41" ht="13.5" thickBot="1">
      <c r="A18" s="470" t="s">
        <v>76</v>
      </c>
      <c r="B18" s="477"/>
      <c r="C18" s="477"/>
      <c r="D18" s="216">
        <f aca="true" t="shared" si="3" ref="D18:AN18">SUM(D19:D25)</f>
        <v>19</v>
      </c>
      <c r="E18" s="194">
        <f t="shared" si="3"/>
        <v>23</v>
      </c>
      <c r="F18" s="272">
        <f t="shared" si="3"/>
        <v>4</v>
      </c>
      <c r="G18" s="272">
        <f t="shared" si="3"/>
        <v>3</v>
      </c>
      <c r="H18" s="272">
        <f t="shared" si="3"/>
        <v>0</v>
      </c>
      <c r="I18" s="272">
        <f t="shared" si="3"/>
        <v>0</v>
      </c>
      <c r="J18" s="272">
        <f t="shared" si="3"/>
        <v>7</v>
      </c>
      <c r="K18" s="272">
        <f t="shared" si="3"/>
        <v>1</v>
      </c>
      <c r="L18" s="272">
        <f t="shared" si="3"/>
        <v>2</v>
      </c>
      <c r="M18" s="272">
        <f t="shared" si="3"/>
        <v>0</v>
      </c>
      <c r="N18" s="272">
        <f t="shared" si="3"/>
        <v>0</v>
      </c>
      <c r="O18" s="272">
        <f t="shared" si="3"/>
        <v>3</v>
      </c>
      <c r="P18" s="272">
        <f t="shared" si="3"/>
        <v>0</v>
      </c>
      <c r="Q18" s="272">
        <f t="shared" si="3"/>
        <v>2</v>
      </c>
      <c r="R18" s="272">
        <f t="shared" si="3"/>
        <v>0</v>
      </c>
      <c r="S18" s="272">
        <f t="shared" si="3"/>
        <v>0</v>
      </c>
      <c r="T18" s="272">
        <f t="shared" si="3"/>
        <v>3</v>
      </c>
      <c r="U18" s="272">
        <f t="shared" si="3"/>
        <v>2</v>
      </c>
      <c r="V18" s="272">
        <f t="shared" si="3"/>
        <v>1</v>
      </c>
      <c r="W18" s="272">
        <f t="shared" si="3"/>
        <v>0</v>
      </c>
      <c r="X18" s="272">
        <f t="shared" si="3"/>
        <v>0</v>
      </c>
      <c r="Y18" s="272">
        <f t="shared" si="3"/>
        <v>4</v>
      </c>
      <c r="Z18" s="272">
        <f t="shared" si="3"/>
        <v>2</v>
      </c>
      <c r="AA18" s="272">
        <f t="shared" si="3"/>
        <v>0</v>
      </c>
      <c r="AB18" s="272">
        <f t="shared" si="3"/>
        <v>0</v>
      </c>
      <c r="AC18" s="272">
        <f t="shared" si="3"/>
        <v>0</v>
      </c>
      <c r="AD18" s="272">
        <f t="shared" si="3"/>
        <v>3</v>
      </c>
      <c r="AE18" s="272">
        <f t="shared" si="3"/>
        <v>1</v>
      </c>
      <c r="AF18" s="272">
        <f t="shared" si="3"/>
        <v>1</v>
      </c>
      <c r="AG18" s="272">
        <f t="shared" si="3"/>
        <v>0</v>
      </c>
      <c r="AH18" s="272">
        <f t="shared" si="3"/>
        <v>0</v>
      </c>
      <c r="AI18" s="272">
        <f t="shared" si="3"/>
        <v>3</v>
      </c>
      <c r="AJ18" s="272">
        <f t="shared" si="3"/>
        <v>0</v>
      </c>
      <c r="AK18" s="272">
        <f t="shared" si="3"/>
        <v>0</v>
      </c>
      <c r="AL18" s="272">
        <f t="shared" si="3"/>
        <v>0</v>
      </c>
      <c r="AM18" s="272">
        <f t="shared" si="3"/>
        <v>0</v>
      </c>
      <c r="AN18" s="193">
        <f t="shared" si="3"/>
        <v>0</v>
      </c>
      <c r="AO18" s="90"/>
    </row>
    <row r="19" spans="1:41" ht="26.25" thickBot="1">
      <c r="A19" s="434">
        <v>10</v>
      </c>
      <c r="B19" s="442" t="s">
        <v>279</v>
      </c>
      <c r="C19" s="440" t="s">
        <v>257</v>
      </c>
      <c r="D19" s="94">
        <f aca="true" t="shared" si="4" ref="D19:D24">SUM(F19:H19)+SUM(K19:M19)+SUM(P19:R19)+SUM(U19:W19)+SUM(Z19:AB19)+SUM(AE19:AG19)+SUM(AJ19:AL19)</f>
        <v>4</v>
      </c>
      <c r="E19" s="435">
        <f aca="true" t="shared" si="5" ref="E19:E25">J19+O19+T19+Y19+AD19+AI19+AN19</f>
        <v>4</v>
      </c>
      <c r="F19" s="273">
        <v>3</v>
      </c>
      <c r="G19" s="95">
        <v>1</v>
      </c>
      <c r="H19" s="95">
        <v>0</v>
      </c>
      <c r="I19" s="95" t="s">
        <v>31</v>
      </c>
      <c r="J19" s="96">
        <v>4</v>
      </c>
      <c r="K19" s="299"/>
      <c r="L19" s="95"/>
      <c r="M19" s="95"/>
      <c r="N19" s="96"/>
      <c r="O19" s="353"/>
      <c r="P19" s="299"/>
      <c r="Q19" s="95"/>
      <c r="R19" s="95"/>
      <c r="S19" s="95"/>
      <c r="T19" s="301"/>
      <c r="U19" s="299"/>
      <c r="V19" s="95"/>
      <c r="W19" s="95"/>
      <c r="X19" s="95"/>
      <c r="Y19" s="353"/>
      <c r="Z19" s="273"/>
      <c r="AA19" s="95"/>
      <c r="AB19" s="95"/>
      <c r="AC19" s="95"/>
      <c r="AD19" s="96"/>
      <c r="AE19" s="299"/>
      <c r="AF19" s="95"/>
      <c r="AG19" s="95"/>
      <c r="AH19" s="95"/>
      <c r="AI19" s="353"/>
      <c r="AJ19" s="299"/>
      <c r="AK19" s="95"/>
      <c r="AL19" s="95"/>
      <c r="AM19" s="95"/>
      <c r="AN19" s="96"/>
      <c r="AO19" s="100"/>
    </row>
    <row r="20" spans="1:41" ht="14.25" thickBot="1">
      <c r="A20" s="434">
        <v>11</v>
      </c>
      <c r="B20" s="442" t="s">
        <v>280</v>
      </c>
      <c r="C20" s="3" t="s">
        <v>238</v>
      </c>
      <c r="D20" s="433">
        <f t="shared" si="4"/>
        <v>3</v>
      </c>
      <c r="E20" s="433">
        <f t="shared" si="5"/>
        <v>4</v>
      </c>
      <c r="F20" s="273"/>
      <c r="G20" s="95"/>
      <c r="H20" s="95"/>
      <c r="I20" s="95"/>
      <c r="J20" s="96"/>
      <c r="K20" s="299"/>
      <c r="L20" s="95"/>
      <c r="M20" s="95"/>
      <c r="N20" s="96"/>
      <c r="O20" s="353"/>
      <c r="P20" s="277"/>
      <c r="Q20" s="95"/>
      <c r="R20" s="98"/>
      <c r="S20" s="98"/>
      <c r="T20" s="303"/>
      <c r="U20" s="299">
        <v>2</v>
      </c>
      <c r="V20" s="95">
        <v>1</v>
      </c>
      <c r="W20" s="95">
        <v>0</v>
      </c>
      <c r="X20" s="95" t="s">
        <v>54</v>
      </c>
      <c r="Y20" s="353">
        <v>4</v>
      </c>
      <c r="Z20" s="273"/>
      <c r="AA20" s="95"/>
      <c r="AB20" s="95"/>
      <c r="AC20" s="95"/>
      <c r="AD20" s="96"/>
      <c r="AE20" s="299"/>
      <c r="AF20" s="95"/>
      <c r="AG20" s="95"/>
      <c r="AH20" s="95"/>
      <c r="AI20" s="353"/>
      <c r="AJ20" s="299"/>
      <c r="AK20" s="95"/>
      <c r="AL20" s="95"/>
      <c r="AM20" s="95"/>
      <c r="AN20" s="96"/>
      <c r="AO20" s="90"/>
    </row>
    <row r="21" spans="1:41" ht="39" thickBot="1">
      <c r="A21" s="434">
        <v>12</v>
      </c>
      <c r="B21" s="442" t="s">
        <v>281</v>
      </c>
      <c r="C21" s="3" t="s">
        <v>340</v>
      </c>
      <c r="D21" s="433">
        <f t="shared" si="4"/>
        <v>3</v>
      </c>
      <c r="E21" s="433">
        <f t="shared" si="5"/>
        <v>3</v>
      </c>
      <c r="F21" s="265">
        <v>1</v>
      </c>
      <c r="G21" s="92">
        <v>2</v>
      </c>
      <c r="H21" s="92">
        <v>0</v>
      </c>
      <c r="I21" s="92" t="s">
        <v>54</v>
      </c>
      <c r="J21" s="270">
        <v>3</v>
      </c>
      <c r="K21" s="299"/>
      <c r="L21" s="95"/>
      <c r="M21" s="95"/>
      <c r="N21" s="96"/>
      <c r="O21" s="353"/>
      <c r="P21" s="273"/>
      <c r="Q21" s="95"/>
      <c r="R21" s="95"/>
      <c r="S21" s="95"/>
      <c r="T21" s="96"/>
      <c r="U21" s="299"/>
      <c r="V21" s="95"/>
      <c r="W21" s="95"/>
      <c r="X21" s="95"/>
      <c r="Y21" s="353"/>
      <c r="Z21" s="273"/>
      <c r="AA21" s="95"/>
      <c r="AB21" s="95"/>
      <c r="AC21" s="95"/>
      <c r="AD21" s="96"/>
      <c r="AE21" s="299"/>
      <c r="AF21" s="95"/>
      <c r="AG21" s="95"/>
      <c r="AH21" s="95"/>
      <c r="AI21" s="353"/>
      <c r="AJ21" s="299"/>
      <c r="AK21" s="95"/>
      <c r="AL21" s="95"/>
      <c r="AM21" s="95"/>
      <c r="AN21" s="96"/>
      <c r="AO21" s="90"/>
    </row>
    <row r="22" spans="1:41" ht="39" thickBot="1">
      <c r="A22" s="434">
        <v>13</v>
      </c>
      <c r="B22" s="442" t="s">
        <v>282</v>
      </c>
      <c r="C22" s="3" t="s">
        <v>212</v>
      </c>
      <c r="D22" s="433">
        <f t="shared" si="4"/>
        <v>3</v>
      </c>
      <c r="E22" s="433">
        <f t="shared" si="5"/>
        <v>3</v>
      </c>
      <c r="F22" s="265"/>
      <c r="G22" s="92"/>
      <c r="H22" s="92"/>
      <c r="I22" s="92"/>
      <c r="K22" s="277">
        <v>1</v>
      </c>
      <c r="L22" s="95">
        <v>2</v>
      </c>
      <c r="M22" s="95">
        <v>0</v>
      </c>
      <c r="N22" s="95" t="s">
        <v>54</v>
      </c>
      <c r="O22" s="353">
        <v>3</v>
      </c>
      <c r="P22" s="277"/>
      <c r="Q22" s="95"/>
      <c r="R22" s="95"/>
      <c r="S22" s="95"/>
      <c r="T22" s="96"/>
      <c r="U22" s="299"/>
      <c r="V22" s="95"/>
      <c r="W22" s="95"/>
      <c r="X22" s="95"/>
      <c r="Y22" s="353"/>
      <c r="Z22" s="273"/>
      <c r="AA22" s="95"/>
      <c r="AB22" s="95"/>
      <c r="AC22" s="95"/>
      <c r="AD22" s="96"/>
      <c r="AE22" s="299"/>
      <c r="AF22" s="95"/>
      <c r="AG22" s="95"/>
      <c r="AH22" s="95"/>
      <c r="AI22" s="353"/>
      <c r="AJ22" s="299"/>
      <c r="AK22" s="95"/>
      <c r="AL22" s="95"/>
      <c r="AM22" s="95"/>
      <c r="AN22" s="96"/>
      <c r="AO22" s="90"/>
    </row>
    <row r="23" spans="1:41" ht="14.25" thickBot="1">
      <c r="A23" s="434">
        <v>14</v>
      </c>
      <c r="B23" s="442" t="s">
        <v>283</v>
      </c>
      <c r="C23" s="3" t="s">
        <v>209</v>
      </c>
      <c r="D23" s="433">
        <f t="shared" si="4"/>
        <v>2</v>
      </c>
      <c r="E23" s="433">
        <f t="shared" si="5"/>
        <v>3</v>
      </c>
      <c r="F23" s="265"/>
      <c r="G23" s="92"/>
      <c r="H23" s="92"/>
      <c r="I23" s="92"/>
      <c r="J23" s="300"/>
      <c r="K23" s="277"/>
      <c r="L23" s="205"/>
      <c r="M23" s="205"/>
      <c r="N23" s="205"/>
      <c r="P23" s="266">
        <v>0</v>
      </c>
      <c r="Q23" s="92">
        <v>2</v>
      </c>
      <c r="R23" s="92">
        <v>0</v>
      </c>
      <c r="S23" s="92" t="s">
        <v>54</v>
      </c>
      <c r="T23" s="270">
        <v>3</v>
      </c>
      <c r="U23" s="299"/>
      <c r="V23" s="95"/>
      <c r="W23" s="95"/>
      <c r="X23" s="95"/>
      <c r="Y23" s="353"/>
      <c r="Z23" s="273"/>
      <c r="AA23" s="95"/>
      <c r="AB23" s="95"/>
      <c r="AC23" s="95"/>
      <c r="AD23" s="96"/>
      <c r="AE23" s="299"/>
      <c r="AF23" s="95"/>
      <c r="AG23" s="95"/>
      <c r="AH23" s="95"/>
      <c r="AI23" s="353"/>
      <c r="AJ23" s="299"/>
      <c r="AK23" s="95"/>
      <c r="AL23" s="95"/>
      <c r="AM23" s="95"/>
      <c r="AN23" s="96"/>
      <c r="AO23" s="90"/>
    </row>
    <row r="24" spans="1:41" ht="14.25" thickBot="1">
      <c r="A24" s="434">
        <v>15</v>
      </c>
      <c r="B24" s="442" t="s">
        <v>284</v>
      </c>
      <c r="C24" s="3" t="s">
        <v>187</v>
      </c>
      <c r="D24" s="433">
        <f t="shared" si="4"/>
        <v>2</v>
      </c>
      <c r="E24" s="433">
        <f t="shared" si="5"/>
        <v>3</v>
      </c>
      <c r="F24" s="275"/>
      <c r="G24" s="98"/>
      <c r="H24" s="98"/>
      <c r="I24" s="98"/>
      <c r="J24" s="99"/>
      <c r="K24" s="277"/>
      <c r="L24" s="98"/>
      <c r="M24" s="98"/>
      <c r="N24" s="98"/>
      <c r="O24" s="353"/>
      <c r="P24" s="275"/>
      <c r="Q24" s="98"/>
      <c r="R24" s="98"/>
      <c r="S24" s="98"/>
      <c r="T24" s="99"/>
      <c r="U24" s="277"/>
      <c r="V24" s="98"/>
      <c r="W24" s="98"/>
      <c r="X24" s="98"/>
      <c r="Y24" s="303"/>
      <c r="Z24" s="275">
        <v>2</v>
      </c>
      <c r="AA24" s="98">
        <v>0</v>
      </c>
      <c r="AB24" s="98">
        <v>0</v>
      </c>
      <c r="AC24" s="98" t="s">
        <v>54</v>
      </c>
      <c r="AD24" s="99">
        <v>3</v>
      </c>
      <c r="AE24" s="277"/>
      <c r="AF24" s="98"/>
      <c r="AG24" s="98"/>
      <c r="AH24" s="98"/>
      <c r="AI24" s="303"/>
      <c r="AJ24" s="277"/>
      <c r="AK24" s="98"/>
      <c r="AL24" s="98"/>
      <c r="AM24" s="98"/>
      <c r="AN24" s="99"/>
      <c r="AO24" s="100"/>
    </row>
    <row r="25" spans="1:41" ht="14.25" thickBot="1">
      <c r="A25" s="434">
        <v>16</v>
      </c>
      <c r="B25" s="442" t="s">
        <v>285</v>
      </c>
      <c r="C25" s="5" t="s">
        <v>32</v>
      </c>
      <c r="D25" s="433">
        <f>SUM(F25:H25)+SUM(K25:M25)+SUM(P25:R25)+SUM(U25:W25)+SUM(Z25:AB25)+SUM(AE25:AG25)+SUM(AJ25:AL25)</f>
        <v>2</v>
      </c>
      <c r="E25" s="433">
        <f t="shared" si="5"/>
        <v>3</v>
      </c>
      <c r="F25" s="275"/>
      <c r="G25" s="98"/>
      <c r="H25" s="98"/>
      <c r="I25" s="98"/>
      <c r="J25" s="99"/>
      <c r="K25" s="277"/>
      <c r="L25" s="98"/>
      <c r="M25" s="98"/>
      <c r="N25" s="98"/>
      <c r="O25" s="353"/>
      <c r="P25" s="97"/>
      <c r="Q25" s="98"/>
      <c r="R25" s="98"/>
      <c r="S25" s="98"/>
      <c r="T25" s="99"/>
      <c r="U25" s="277"/>
      <c r="V25" s="97"/>
      <c r="W25" s="97"/>
      <c r="X25" s="97"/>
      <c r="Y25" s="99"/>
      <c r="Z25" s="277"/>
      <c r="AA25" s="98"/>
      <c r="AB25" s="98"/>
      <c r="AC25" s="98"/>
      <c r="AD25" s="99"/>
      <c r="AE25" s="277">
        <v>1</v>
      </c>
      <c r="AF25" s="98">
        <v>1</v>
      </c>
      <c r="AG25" s="98">
        <v>0</v>
      </c>
      <c r="AH25" s="98" t="s">
        <v>54</v>
      </c>
      <c r="AI25" s="99">
        <v>3</v>
      </c>
      <c r="AJ25" s="277"/>
      <c r="AK25" s="98"/>
      <c r="AL25" s="98"/>
      <c r="AM25" s="98"/>
      <c r="AN25" s="99"/>
      <c r="AO25" s="100"/>
    </row>
    <row r="26" spans="1:41" ht="13.5" thickBot="1">
      <c r="A26" s="472" t="s">
        <v>258</v>
      </c>
      <c r="B26" s="473"/>
      <c r="C26" s="473"/>
      <c r="D26" s="81">
        <f aca="true" t="shared" si="6" ref="D26:AN26">SUM(D27:D35)</f>
        <v>28</v>
      </c>
      <c r="E26" s="81">
        <f>SUM(E27:E35)</f>
        <v>36</v>
      </c>
      <c r="F26" s="81">
        <f t="shared" si="6"/>
        <v>0</v>
      </c>
      <c r="G26" s="81">
        <f t="shared" si="6"/>
        <v>0</v>
      </c>
      <c r="H26" s="81">
        <f t="shared" si="6"/>
        <v>0</v>
      </c>
      <c r="I26" s="81">
        <f t="shared" si="6"/>
        <v>0</v>
      </c>
      <c r="J26" s="81">
        <f t="shared" si="6"/>
        <v>0</v>
      </c>
      <c r="K26" s="81">
        <f t="shared" si="6"/>
        <v>4</v>
      </c>
      <c r="L26" s="81">
        <f t="shared" si="6"/>
        <v>0</v>
      </c>
      <c r="M26" s="81">
        <f t="shared" si="6"/>
        <v>0</v>
      </c>
      <c r="N26" s="81">
        <f t="shared" si="6"/>
        <v>0</v>
      </c>
      <c r="O26" s="81">
        <f t="shared" si="6"/>
        <v>4</v>
      </c>
      <c r="P26" s="81">
        <f t="shared" si="6"/>
        <v>9</v>
      </c>
      <c r="Q26" s="81">
        <f t="shared" si="6"/>
        <v>2</v>
      </c>
      <c r="R26" s="81">
        <f t="shared" si="6"/>
        <v>6</v>
      </c>
      <c r="S26" s="81">
        <f t="shared" si="6"/>
        <v>0</v>
      </c>
      <c r="T26" s="81">
        <f t="shared" si="6"/>
        <v>20</v>
      </c>
      <c r="U26" s="81">
        <f t="shared" si="6"/>
        <v>2</v>
      </c>
      <c r="V26" s="81">
        <f t="shared" si="6"/>
        <v>1</v>
      </c>
      <c r="W26" s="81">
        <f t="shared" si="6"/>
        <v>2</v>
      </c>
      <c r="X26" s="81">
        <f t="shared" si="6"/>
        <v>0</v>
      </c>
      <c r="Y26" s="81">
        <f t="shared" si="6"/>
        <v>8</v>
      </c>
      <c r="Z26" s="81">
        <f t="shared" si="6"/>
        <v>1</v>
      </c>
      <c r="AA26" s="81">
        <f t="shared" si="6"/>
        <v>1</v>
      </c>
      <c r="AB26" s="81">
        <f t="shared" si="6"/>
        <v>0</v>
      </c>
      <c r="AC26" s="81">
        <f t="shared" si="6"/>
        <v>0</v>
      </c>
      <c r="AD26" s="81">
        <f t="shared" si="6"/>
        <v>4</v>
      </c>
      <c r="AE26" s="81">
        <f t="shared" si="6"/>
        <v>0</v>
      </c>
      <c r="AF26" s="81">
        <f t="shared" si="6"/>
        <v>0</v>
      </c>
      <c r="AG26" s="81">
        <f t="shared" si="6"/>
        <v>0</v>
      </c>
      <c r="AH26" s="81">
        <f t="shared" si="6"/>
        <v>0</v>
      </c>
      <c r="AI26" s="81">
        <f t="shared" si="6"/>
        <v>0</v>
      </c>
      <c r="AJ26" s="81">
        <f t="shared" si="6"/>
        <v>0</v>
      </c>
      <c r="AK26" s="81">
        <f t="shared" si="6"/>
        <v>0</v>
      </c>
      <c r="AL26" s="81">
        <f t="shared" si="6"/>
        <v>0</v>
      </c>
      <c r="AM26" s="81">
        <f t="shared" si="6"/>
        <v>0</v>
      </c>
      <c r="AN26" s="81">
        <f t="shared" si="6"/>
        <v>0</v>
      </c>
      <c r="AO26" s="100"/>
    </row>
    <row r="27" spans="1:41" ht="26.25" thickBot="1">
      <c r="A27" s="218">
        <v>17</v>
      </c>
      <c r="B27" s="442" t="s">
        <v>286</v>
      </c>
      <c r="C27" s="5" t="s">
        <v>259</v>
      </c>
      <c r="D27" s="94">
        <f>SUM(F27:H27)+SUM(K27:M27)+SUM(P27:R27)+SUM(U27:W27)+SUM(Z27:AB27)+SUM(AE27:AG27)+SUM(AJ27:AL27)</f>
        <v>4</v>
      </c>
      <c r="E27" s="433">
        <f>J27+O27+T27+Y27+AD27+AI27+AN27</f>
        <v>4</v>
      </c>
      <c r="F27" s="275"/>
      <c r="G27" s="98"/>
      <c r="H27" s="98"/>
      <c r="I27" s="98"/>
      <c r="J27" s="301"/>
      <c r="K27" s="302">
        <v>4</v>
      </c>
      <c r="L27" s="6">
        <v>0</v>
      </c>
      <c r="M27" s="6">
        <v>0</v>
      </c>
      <c r="N27" s="6" t="s">
        <v>54</v>
      </c>
      <c r="O27" s="96">
        <v>4</v>
      </c>
      <c r="P27" s="299"/>
      <c r="R27" s="254"/>
      <c r="S27" s="254"/>
      <c r="T27" s="394"/>
      <c r="U27" s="322"/>
      <c r="V27" s="6"/>
      <c r="W27" s="6"/>
      <c r="X27" s="6"/>
      <c r="Y27" s="321"/>
      <c r="Z27" s="273"/>
      <c r="AA27" s="95"/>
      <c r="AB27" s="95"/>
      <c r="AC27" s="95"/>
      <c r="AD27" s="96"/>
      <c r="AE27" s="299"/>
      <c r="AF27" s="95"/>
      <c r="AG27" s="95"/>
      <c r="AH27" s="95"/>
      <c r="AI27" s="353"/>
      <c r="AJ27" s="299"/>
      <c r="AK27" s="95"/>
      <c r="AL27" s="95"/>
      <c r="AM27" s="95"/>
      <c r="AN27" s="96"/>
      <c r="AO27" s="100"/>
    </row>
    <row r="28" spans="1:41" ht="14.25" thickBot="1">
      <c r="A28" s="218">
        <v>18</v>
      </c>
      <c r="B28" s="443" t="s">
        <v>287</v>
      </c>
      <c r="C28" s="3" t="s">
        <v>239</v>
      </c>
      <c r="D28" s="94">
        <f>SUM(F28:H28)+SUM(K28:M28)+SUM(P28:R28)+SUM(U28:W28)+SUM(Z28:AB28)+SUM(AE28:AG28)+SUM(AJ28:AL28)</f>
        <v>2</v>
      </c>
      <c r="E28" s="433">
        <f>J28+O28+T28+Y28+AD28+AI28+AN28</f>
        <v>4</v>
      </c>
      <c r="F28" s="275"/>
      <c r="G28" s="98"/>
      <c r="H28" s="98"/>
      <c r="I28" s="98"/>
      <c r="J28" s="99"/>
      <c r="K28" s="299"/>
      <c r="L28" s="6"/>
      <c r="M28" s="6"/>
      <c r="N28" s="6"/>
      <c r="O28" s="96"/>
      <c r="P28" s="299"/>
      <c r="R28" s="259"/>
      <c r="S28" s="259"/>
      <c r="T28" s="395"/>
      <c r="U28" s="27"/>
      <c r="V28" s="6"/>
      <c r="W28" s="6"/>
      <c r="X28" s="6"/>
      <c r="Y28" s="359"/>
      <c r="Z28" s="277">
        <v>1</v>
      </c>
      <c r="AA28" s="98">
        <v>1</v>
      </c>
      <c r="AB28" s="98">
        <v>0</v>
      </c>
      <c r="AC28" s="98" t="s">
        <v>54</v>
      </c>
      <c r="AD28" s="99">
        <v>4</v>
      </c>
      <c r="AE28" s="299"/>
      <c r="AF28" s="95"/>
      <c r="AG28" s="95"/>
      <c r="AH28" s="95"/>
      <c r="AI28" s="353"/>
      <c r="AJ28" s="299"/>
      <c r="AK28" s="95"/>
      <c r="AL28" s="95"/>
      <c r="AM28" s="95"/>
      <c r="AN28" s="96"/>
      <c r="AO28" s="100"/>
    </row>
    <row r="29" spans="1:41" ht="14.25" thickBot="1">
      <c r="A29" s="218">
        <v>19</v>
      </c>
      <c r="B29" s="443" t="s">
        <v>288</v>
      </c>
      <c r="C29" s="3" t="s">
        <v>240</v>
      </c>
      <c r="D29" s="94">
        <f aca="true" t="shared" si="7" ref="D29:D35">SUM(F29:H29)+SUM(K29:M29)+SUM(P29:R29)+SUM(U29:W29)+SUM(Z29:AB29)+SUM(AE29:AG29)+SUM(AJ29:AL29)</f>
        <v>3</v>
      </c>
      <c r="E29" s="94">
        <f aca="true" t="shared" si="8" ref="E29:E35">J29+O29+T29+Y29+AD29+AI29+AN29</f>
        <v>4</v>
      </c>
      <c r="F29" s="275"/>
      <c r="G29" s="98"/>
      <c r="H29" s="98"/>
      <c r="I29" s="98"/>
      <c r="J29" s="99"/>
      <c r="K29" s="299"/>
      <c r="L29" s="95"/>
      <c r="M29" s="95"/>
      <c r="N29" s="95"/>
      <c r="O29" s="353"/>
      <c r="P29" s="446">
        <v>2</v>
      </c>
      <c r="Q29" s="98">
        <v>1</v>
      </c>
      <c r="R29" s="98">
        <v>0</v>
      </c>
      <c r="S29" s="98" t="s">
        <v>54</v>
      </c>
      <c r="T29" s="303">
        <v>4</v>
      </c>
      <c r="V29" s="253"/>
      <c r="W29" s="253"/>
      <c r="X29" s="253"/>
      <c r="Y29" s="99"/>
      <c r="Z29" s="277"/>
      <c r="AA29" s="253"/>
      <c r="AC29" s="253"/>
      <c r="AD29" s="99"/>
      <c r="AE29" s="299"/>
      <c r="AF29" s="95"/>
      <c r="AG29" s="95"/>
      <c r="AH29" s="95"/>
      <c r="AI29" s="353"/>
      <c r="AJ29" s="299"/>
      <c r="AK29" s="95"/>
      <c r="AL29" s="95"/>
      <c r="AM29" s="95"/>
      <c r="AN29" s="96"/>
      <c r="AO29" s="90"/>
    </row>
    <row r="30" spans="1:41" ht="14.25" thickBot="1">
      <c r="A30" s="218">
        <v>20</v>
      </c>
      <c r="B30" s="443" t="s">
        <v>289</v>
      </c>
      <c r="C30" s="3" t="s">
        <v>188</v>
      </c>
      <c r="D30" s="94">
        <f t="shared" si="7"/>
        <v>3</v>
      </c>
      <c r="E30" s="94">
        <f t="shared" si="8"/>
        <v>4</v>
      </c>
      <c r="F30" s="275"/>
      <c r="G30" s="98"/>
      <c r="H30" s="98"/>
      <c r="I30" s="98"/>
      <c r="J30" s="99"/>
      <c r="K30" s="277"/>
      <c r="L30" s="98"/>
      <c r="M30" s="98"/>
      <c r="N30" s="98"/>
      <c r="O30" s="303"/>
      <c r="P30" s="446">
        <v>2</v>
      </c>
      <c r="Q30" s="98">
        <v>1</v>
      </c>
      <c r="R30" s="98">
        <v>0</v>
      </c>
      <c r="S30" s="4" t="s">
        <v>54</v>
      </c>
      <c r="T30" s="303">
        <v>4</v>
      </c>
      <c r="U30" s="277"/>
      <c r="V30" s="98"/>
      <c r="W30" s="98"/>
      <c r="X30" s="98"/>
      <c r="Y30" s="303"/>
      <c r="Z30" s="275"/>
      <c r="AA30" s="98"/>
      <c r="AB30" s="98"/>
      <c r="AC30" s="98"/>
      <c r="AD30" s="99"/>
      <c r="AE30" s="277"/>
      <c r="AJ30" s="277"/>
      <c r="AK30" s="98"/>
      <c r="AL30" s="98"/>
      <c r="AM30" s="98"/>
      <c r="AN30" s="99"/>
      <c r="AO30" s="90"/>
    </row>
    <row r="31" spans="1:41" ht="14.25" thickBot="1">
      <c r="A31" s="218">
        <v>21</v>
      </c>
      <c r="B31" s="444" t="s">
        <v>290</v>
      </c>
      <c r="C31" s="3" t="s">
        <v>241</v>
      </c>
      <c r="D31" s="94">
        <f t="shared" si="7"/>
        <v>4</v>
      </c>
      <c r="E31" s="94">
        <f t="shared" si="8"/>
        <v>4</v>
      </c>
      <c r="F31" s="275"/>
      <c r="G31" s="98"/>
      <c r="H31" s="98"/>
      <c r="I31" s="98"/>
      <c r="J31" s="99"/>
      <c r="K31" s="277"/>
      <c r="L31" s="98"/>
      <c r="M31" s="98"/>
      <c r="N31" s="98"/>
      <c r="O31" s="303"/>
      <c r="P31" s="446">
        <v>2</v>
      </c>
      <c r="Q31" s="98">
        <v>0</v>
      </c>
      <c r="R31" s="98">
        <v>2</v>
      </c>
      <c r="S31" s="98" t="s">
        <v>54</v>
      </c>
      <c r="T31" s="303">
        <v>4</v>
      </c>
      <c r="U31" s="277"/>
      <c r="V31" s="98"/>
      <c r="W31" s="98"/>
      <c r="X31" s="98"/>
      <c r="Y31" s="303"/>
      <c r="Z31" s="275"/>
      <c r="AA31" s="98"/>
      <c r="AB31" s="98"/>
      <c r="AC31" s="98"/>
      <c r="AD31" s="99"/>
      <c r="AE31" s="277"/>
      <c r="AF31" s="98"/>
      <c r="AG31" s="98"/>
      <c r="AH31" s="98"/>
      <c r="AI31" s="303"/>
      <c r="AJ31" s="277"/>
      <c r="AK31" s="98"/>
      <c r="AL31" s="98"/>
      <c r="AM31" s="98"/>
      <c r="AN31" s="99"/>
      <c r="AO31" s="90"/>
    </row>
    <row r="32" spans="1:41" ht="14.25" thickBot="1">
      <c r="A32" s="218">
        <v>22</v>
      </c>
      <c r="B32" s="444" t="s">
        <v>291</v>
      </c>
      <c r="C32" s="3" t="s">
        <v>59</v>
      </c>
      <c r="D32" s="94">
        <f t="shared" si="7"/>
        <v>4</v>
      </c>
      <c r="E32" s="94">
        <f t="shared" si="8"/>
        <v>4</v>
      </c>
      <c r="F32" s="275"/>
      <c r="G32" s="98"/>
      <c r="H32" s="98"/>
      <c r="I32" s="98"/>
      <c r="J32" s="99"/>
      <c r="K32" s="277"/>
      <c r="L32" s="98"/>
      <c r="M32" s="98"/>
      <c r="N32" s="98"/>
      <c r="O32" s="303"/>
      <c r="P32" s="446">
        <v>2</v>
      </c>
      <c r="Q32" s="98">
        <v>0</v>
      </c>
      <c r="R32" s="98">
        <v>2</v>
      </c>
      <c r="S32" s="98" t="s">
        <v>54</v>
      </c>
      <c r="T32" s="303">
        <v>4</v>
      </c>
      <c r="Y32" s="99"/>
      <c r="Z32" s="277"/>
      <c r="AA32" s="98"/>
      <c r="AB32" s="98"/>
      <c r="AC32" s="98"/>
      <c r="AD32" s="99"/>
      <c r="AE32" s="277"/>
      <c r="AF32" s="98"/>
      <c r="AG32" s="98"/>
      <c r="AH32" s="98"/>
      <c r="AI32" s="303"/>
      <c r="AJ32" s="277"/>
      <c r="AK32" s="98"/>
      <c r="AL32" s="98"/>
      <c r="AM32" s="98"/>
      <c r="AN32" s="99"/>
      <c r="AO32" s="90"/>
    </row>
    <row r="33" spans="1:41" ht="14.25" thickBot="1">
      <c r="A33" s="218">
        <v>23</v>
      </c>
      <c r="B33" s="444" t="s">
        <v>292</v>
      </c>
      <c r="C33" s="3" t="s">
        <v>34</v>
      </c>
      <c r="D33" s="94">
        <f t="shared" si="7"/>
        <v>3</v>
      </c>
      <c r="E33" s="94">
        <f t="shared" si="8"/>
        <v>4</v>
      </c>
      <c r="F33" s="275"/>
      <c r="G33" s="98"/>
      <c r="H33" s="98"/>
      <c r="I33" s="98"/>
      <c r="J33" s="99"/>
      <c r="K33" s="299"/>
      <c r="O33" s="99"/>
      <c r="P33" s="446">
        <v>1</v>
      </c>
      <c r="Q33" s="98">
        <v>0</v>
      </c>
      <c r="R33" s="98">
        <v>2</v>
      </c>
      <c r="S33" s="98" t="s">
        <v>54</v>
      </c>
      <c r="T33" s="99">
        <v>4</v>
      </c>
      <c r="U33" s="277"/>
      <c r="V33" s="98"/>
      <c r="W33" s="98"/>
      <c r="X33" s="98"/>
      <c r="Y33" s="303"/>
      <c r="Z33" s="275"/>
      <c r="AA33" s="98"/>
      <c r="AB33" s="98"/>
      <c r="AC33" s="98"/>
      <c r="AD33" s="99"/>
      <c r="AE33" s="277"/>
      <c r="AF33" s="98"/>
      <c r="AG33" s="98"/>
      <c r="AH33" s="98"/>
      <c r="AI33" s="303"/>
      <c r="AJ33" s="277"/>
      <c r="AK33" s="98"/>
      <c r="AL33" s="98"/>
      <c r="AM33" s="98"/>
      <c r="AN33" s="99"/>
      <c r="AO33" s="90"/>
    </row>
    <row r="34" spans="1:41" ht="14.25" thickBot="1">
      <c r="A34" s="218">
        <v>24</v>
      </c>
      <c r="B34" s="444" t="s">
        <v>293</v>
      </c>
      <c r="C34" s="3" t="s">
        <v>242</v>
      </c>
      <c r="D34" s="94">
        <f t="shared" si="7"/>
        <v>2</v>
      </c>
      <c r="E34" s="94">
        <f t="shared" si="8"/>
        <v>4</v>
      </c>
      <c r="F34" s="275"/>
      <c r="G34" s="98"/>
      <c r="H34" s="98"/>
      <c r="I34" s="98"/>
      <c r="J34" s="99"/>
      <c r="K34" s="277"/>
      <c r="L34" s="98"/>
      <c r="M34" s="98"/>
      <c r="N34" s="98"/>
      <c r="O34" s="303"/>
      <c r="Q34" s="253"/>
      <c r="R34" s="253"/>
      <c r="S34" s="253"/>
      <c r="T34" s="300"/>
      <c r="U34" s="277">
        <v>1</v>
      </c>
      <c r="V34" s="98">
        <v>1</v>
      </c>
      <c r="W34" s="98">
        <v>0</v>
      </c>
      <c r="X34" s="98" t="s">
        <v>54</v>
      </c>
      <c r="Y34" s="303">
        <v>4</v>
      </c>
      <c r="Z34" s="275"/>
      <c r="AA34" s="98"/>
      <c r="AB34" s="98"/>
      <c r="AC34" s="98"/>
      <c r="AD34" s="99"/>
      <c r="AE34" s="277"/>
      <c r="AF34" s="253"/>
      <c r="AH34" s="253"/>
      <c r="AI34" s="300"/>
      <c r="AJ34" s="277"/>
      <c r="AK34" s="98"/>
      <c r="AL34" s="98"/>
      <c r="AM34" s="98"/>
      <c r="AN34" s="99"/>
      <c r="AO34" s="90"/>
    </row>
    <row r="35" spans="1:41" ht="14.25" thickBot="1">
      <c r="A35" s="218">
        <v>25</v>
      </c>
      <c r="B35" s="444" t="s">
        <v>294</v>
      </c>
      <c r="C35" s="3" t="s">
        <v>111</v>
      </c>
      <c r="D35" s="94">
        <f t="shared" si="7"/>
        <v>3</v>
      </c>
      <c r="E35" s="94">
        <f t="shared" si="8"/>
        <v>4</v>
      </c>
      <c r="F35" s="275"/>
      <c r="G35" s="98"/>
      <c r="H35" s="98"/>
      <c r="I35" s="98"/>
      <c r="J35" s="99"/>
      <c r="K35" s="277"/>
      <c r="L35" s="98"/>
      <c r="M35" s="98"/>
      <c r="N35" s="98"/>
      <c r="O35" s="303"/>
      <c r="P35" s="275"/>
      <c r="Q35" s="98"/>
      <c r="R35" s="98"/>
      <c r="S35" s="98"/>
      <c r="T35" s="99"/>
      <c r="U35" s="277">
        <v>1</v>
      </c>
      <c r="V35" s="98">
        <v>0</v>
      </c>
      <c r="W35" s="98">
        <v>2</v>
      </c>
      <c r="X35" s="98" t="s">
        <v>54</v>
      </c>
      <c r="Y35" s="303">
        <v>4</v>
      </c>
      <c r="Z35" s="275"/>
      <c r="AA35" s="98"/>
      <c r="AB35" s="98"/>
      <c r="AC35" s="98"/>
      <c r="AD35" s="99"/>
      <c r="AE35" s="277"/>
      <c r="AF35" s="98"/>
      <c r="AG35" s="98"/>
      <c r="AH35" s="98"/>
      <c r="AI35" s="303"/>
      <c r="AJ35" s="277"/>
      <c r="AK35" s="98"/>
      <c r="AL35" s="98"/>
      <c r="AM35" s="98"/>
      <c r="AN35" s="99"/>
      <c r="AO35" s="90"/>
    </row>
    <row r="36" spans="1:41" ht="13.5" thickBot="1">
      <c r="A36" s="472" t="s">
        <v>267</v>
      </c>
      <c r="B36" s="473"/>
      <c r="C36" s="473"/>
      <c r="D36" s="101">
        <f>SUM(D37:D44)</f>
        <v>19</v>
      </c>
      <c r="E36" s="101">
        <f>SUM(E37:E44)</f>
        <v>34</v>
      </c>
      <c r="F36" s="101">
        <f>SUM(F37:F44)</f>
        <v>0</v>
      </c>
      <c r="G36" s="101">
        <f aca="true" t="shared" si="9" ref="G36:AN36">SUM(G37:G44)</f>
        <v>0</v>
      </c>
      <c r="H36" s="101">
        <f t="shared" si="9"/>
        <v>0</v>
      </c>
      <c r="I36" s="101">
        <f t="shared" si="9"/>
        <v>0</v>
      </c>
      <c r="J36" s="101">
        <f t="shared" si="9"/>
        <v>0</v>
      </c>
      <c r="K36" s="101">
        <f t="shared" si="9"/>
        <v>2</v>
      </c>
      <c r="L36" s="101">
        <f t="shared" si="9"/>
        <v>1</v>
      </c>
      <c r="M36" s="101">
        <f t="shared" si="9"/>
        <v>0</v>
      </c>
      <c r="N36" s="101">
        <f t="shared" si="9"/>
        <v>0</v>
      </c>
      <c r="O36" s="101">
        <f t="shared" si="9"/>
        <v>4</v>
      </c>
      <c r="P36" s="101">
        <f t="shared" si="9"/>
        <v>1</v>
      </c>
      <c r="Q36" s="101">
        <f t="shared" si="9"/>
        <v>0</v>
      </c>
      <c r="R36" s="101">
        <f t="shared" si="9"/>
        <v>1</v>
      </c>
      <c r="S36" s="101">
        <f t="shared" si="9"/>
        <v>0</v>
      </c>
      <c r="T36" s="101">
        <f t="shared" si="9"/>
        <v>4</v>
      </c>
      <c r="U36" s="101">
        <f t="shared" si="9"/>
        <v>4</v>
      </c>
      <c r="V36" s="101">
        <f t="shared" si="9"/>
        <v>2</v>
      </c>
      <c r="W36" s="101">
        <f t="shared" si="9"/>
        <v>4</v>
      </c>
      <c r="X36" s="101">
        <f t="shared" si="9"/>
        <v>0</v>
      </c>
      <c r="Y36" s="101">
        <f t="shared" si="9"/>
        <v>17</v>
      </c>
      <c r="Z36" s="101">
        <f t="shared" si="9"/>
        <v>2</v>
      </c>
      <c r="AA36" s="101">
        <f t="shared" si="9"/>
        <v>1</v>
      </c>
      <c r="AB36" s="101">
        <f t="shared" si="9"/>
        <v>1</v>
      </c>
      <c r="AC36" s="101">
        <f t="shared" si="9"/>
        <v>0</v>
      </c>
      <c r="AD36" s="101">
        <f t="shared" si="9"/>
        <v>9</v>
      </c>
      <c r="AE36" s="101">
        <f t="shared" si="9"/>
        <v>0</v>
      </c>
      <c r="AF36" s="101">
        <f t="shared" si="9"/>
        <v>0</v>
      </c>
      <c r="AG36" s="101">
        <f t="shared" si="9"/>
        <v>0</v>
      </c>
      <c r="AH36" s="101">
        <f t="shared" si="9"/>
        <v>0</v>
      </c>
      <c r="AI36" s="101">
        <f t="shared" si="9"/>
        <v>0</v>
      </c>
      <c r="AJ36" s="101">
        <f t="shared" si="9"/>
        <v>0</v>
      </c>
      <c r="AK36" s="101">
        <f t="shared" si="9"/>
        <v>0</v>
      </c>
      <c r="AL36" s="101">
        <f t="shared" si="9"/>
        <v>0</v>
      </c>
      <c r="AM36" s="101">
        <f t="shared" si="9"/>
        <v>0</v>
      </c>
      <c r="AN36" s="81">
        <f t="shared" si="9"/>
        <v>0</v>
      </c>
      <c r="AO36" s="100"/>
    </row>
    <row r="37" spans="1:41" ht="14.25" thickBot="1">
      <c r="A37" s="219">
        <v>30</v>
      </c>
      <c r="B37" s="443" t="s">
        <v>295</v>
      </c>
      <c r="C37" s="5" t="s">
        <v>155</v>
      </c>
      <c r="D37" s="94">
        <f aca="true" t="shared" si="10" ref="D37:D43">SUM(F37:H37)+SUM(K37:M37)+SUM(P37:R37)+SUM(U37:W37)+SUM(Z37:AB37)+SUM(AE37:AG37)+SUM(AJ37:AL37)</f>
        <v>2</v>
      </c>
      <c r="E37" s="94">
        <f aca="true" t="shared" si="11" ref="E37:E43">J37+O37+T37+Y37+AD37+AI37+AN37</f>
        <v>4</v>
      </c>
      <c r="F37" s="275"/>
      <c r="G37" s="98"/>
      <c r="H37" s="98"/>
      <c r="I37" s="98"/>
      <c r="J37" s="99"/>
      <c r="K37" s="277"/>
      <c r="L37" s="98"/>
      <c r="M37" s="98"/>
      <c r="N37" s="98"/>
      <c r="O37" s="303"/>
      <c r="P37" s="354"/>
      <c r="Q37" s="355"/>
      <c r="R37" s="355"/>
      <c r="S37" s="253"/>
      <c r="T37" s="303"/>
      <c r="U37" s="396"/>
      <c r="V37" s="253"/>
      <c r="W37" s="253"/>
      <c r="X37" s="253"/>
      <c r="Y37" s="303"/>
      <c r="Z37" s="274">
        <v>1</v>
      </c>
      <c r="AA37" s="98">
        <v>1</v>
      </c>
      <c r="AB37" s="98">
        <v>0</v>
      </c>
      <c r="AC37" s="98" t="s">
        <v>54</v>
      </c>
      <c r="AD37" s="99">
        <v>4</v>
      </c>
      <c r="AE37" s="277"/>
      <c r="AF37" s="98"/>
      <c r="AG37" s="98"/>
      <c r="AH37" s="98"/>
      <c r="AI37" s="303"/>
      <c r="AJ37" s="277"/>
      <c r="AK37" s="98"/>
      <c r="AL37" s="98"/>
      <c r="AM37" s="98"/>
      <c r="AN37" s="99"/>
      <c r="AO37" s="198"/>
    </row>
    <row r="38" spans="1:41" ht="39" thickBot="1">
      <c r="A38" s="219">
        <v>31</v>
      </c>
      <c r="B38" s="443" t="s">
        <v>296</v>
      </c>
      <c r="C38" s="3" t="s">
        <v>218</v>
      </c>
      <c r="D38" s="94">
        <f t="shared" si="10"/>
        <v>3</v>
      </c>
      <c r="E38" s="94">
        <f t="shared" si="11"/>
        <v>4</v>
      </c>
      <c r="F38" s="275"/>
      <c r="G38" s="98"/>
      <c r="H38" s="98"/>
      <c r="I38" s="98"/>
      <c r="J38" s="99"/>
      <c r="K38" s="277">
        <v>2</v>
      </c>
      <c r="L38" s="98">
        <v>1</v>
      </c>
      <c r="M38" s="98">
        <v>0</v>
      </c>
      <c r="N38" s="98" t="s">
        <v>54</v>
      </c>
      <c r="O38" s="303">
        <v>4</v>
      </c>
      <c r="P38" s="275"/>
      <c r="Q38" s="98"/>
      <c r="R38" s="98"/>
      <c r="S38" s="98"/>
      <c r="T38" s="99"/>
      <c r="U38" s="277"/>
      <c r="V38" s="98"/>
      <c r="W38" s="98"/>
      <c r="X38" s="98"/>
      <c r="Y38" s="303"/>
      <c r="Z38" s="275"/>
      <c r="AA38" s="98"/>
      <c r="AB38" s="98"/>
      <c r="AC38" s="98"/>
      <c r="AD38" s="99"/>
      <c r="AE38" s="277"/>
      <c r="AF38" s="98"/>
      <c r="AG38" s="98"/>
      <c r="AH38" s="98"/>
      <c r="AI38" s="303"/>
      <c r="AJ38" s="277"/>
      <c r="AK38" s="98"/>
      <c r="AL38" s="98"/>
      <c r="AM38" s="98"/>
      <c r="AN38" s="99"/>
      <c r="AO38" s="198" t="s">
        <v>217</v>
      </c>
    </row>
    <row r="39" spans="1:41" ht="14.25" thickBot="1">
      <c r="A39" s="219">
        <v>32</v>
      </c>
      <c r="B39" s="443" t="s">
        <v>297</v>
      </c>
      <c r="C39" s="3" t="s">
        <v>243</v>
      </c>
      <c r="D39" s="94">
        <f t="shared" si="10"/>
        <v>2</v>
      </c>
      <c r="E39" s="94">
        <f t="shared" si="11"/>
        <v>4</v>
      </c>
      <c r="G39" s="253"/>
      <c r="I39" s="253"/>
      <c r="J39" s="303"/>
      <c r="O39" s="303"/>
      <c r="Q39" s="4"/>
      <c r="R39" s="4"/>
      <c r="S39" s="4"/>
      <c r="T39" s="360"/>
      <c r="U39" s="290">
        <v>0</v>
      </c>
      <c r="V39" s="4">
        <v>0</v>
      </c>
      <c r="W39" s="4">
        <v>2</v>
      </c>
      <c r="X39" s="4" t="s">
        <v>54</v>
      </c>
      <c r="Y39" s="323">
        <v>4</v>
      </c>
      <c r="Z39" s="275"/>
      <c r="AA39" s="98"/>
      <c r="AB39" s="98"/>
      <c r="AC39" s="98"/>
      <c r="AD39" s="99"/>
      <c r="AE39" s="277"/>
      <c r="AF39" s="98"/>
      <c r="AG39" s="98"/>
      <c r="AH39" s="98"/>
      <c r="AI39" s="303"/>
      <c r="AJ39" s="277"/>
      <c r="AK39" s="98"/>
      <c r="AL39" s="98"/>
      <c r="AM39" s="98"/>
      <c r="AN39" s="99"/>
      <c r="AO39" s="198"/>
    </row>
    <row r="40" spans="1:41" ht="14.25" thickBot="1">
      <c r="A40" s="219">
        <v>33</v>
      </c>
      <c r="B40" s="443" t="s">
        <v>298</v>
      </c>
      <c r="C40" s="436" t="s">
        <v>65</v>
      </c>
      <c r="D40" s="433">
        <f t="shared" si="10"/>
        <v>3</v>
      </c>
      <c r="E40" s="433">
        <f t="shared" si="11"/>
        <v>4</v>
      </c>
      <c r="F40" s="275"/>
      <c r="G40" s="98"/>
      <c r="H40" s="98"/>
      <c r="I40" s="98"/>
      <c r="J40" s="99"/>
      <c r="K40" s="277"/>
      <c r="L40" s="98"/>
      <c r="M40" s="98"/>
      <c r="N40" s="98"/>
      <c r="O40" s="303"/>
      <c r="P40" s="275"/>
      <c r="Q40" s="98"/>
      <c r="R40" s="98"/>
      <c r="S40" s="98"/>
      <c r="T40" s="99"/>
      <c r="U40" s="277">
        <v>2</v>
      </c>
      <c r="V40" s="98">
        <v>1</v>
      </c>
      <c r="W40" s="98">
        <v>0</v>
      </c>
      <c r="X40" s="98" t="s">
        <v>31</v>
      </c>
      <c r="Y40" s="303">
        <v>4</v>
      </c>
      <c r="Z40" s="275"/>
      <c r="AA40" s="98"/>
      <c r="AB40" s="98"/>
      <c r="AC40" s="98"/>
      <c r="AD40" s="99"/>
      <c r="AE40" s="277"/>
      <c r="AF40" s="98"/>
      <c r="AG40" s="98"/>
      <c r="AH40" s="98"/>
      <c r="AI40" s="303"/>
      <c r="AJ40" s="277"/>
      <c r="AK40" s="98"/>
      <c r="AL40" s="98"/>
      <c r="AM40" s="98"/>
      <c r="AN40" s="99"/>
      <c r="AO40" s="198" t="s">
        <v>218</v>
      </c>
    </row>
    <row r="41" spans="1:41" ht="14.25" thickBot="1">
      <c r="A41" s="219">
        <v>34</v>
      </c>
      <c r="B41" s="443" t="s">
        <v>299</v>
      </c>
      <c r="C41" s="88" t="s">
        <v>244</v>
      </c>
      <c r="D41" s="94">
        <f t="shared" si="10"/>
        <v>2</v>
      </c>
      <c r="E41" s="94">
        <f t="shared" si="11"/>
        <v>4</v>
      </c>
      <c r="F41" s="275"/>
      <c r="G41" s="98"/>
      <c r="H41" s="98"/>
      <c r="I41" s="98"/>
      <c r="J41" s="99"/>
      <c r="K41" s="277"/>
      <c r="L41" s="98"/>
      <c r="M41" s="98"/>
      <c r="N41" s="98"/>
      <c r="O41" s="303"/>
      <c r="P41" s="275">
        <v>1</v>
      </c>
      <c r="Q41" s="98">
        <v>0</v>
      </c>
      <c r="R41" s="98">
        <v>1</v>
      </c>
      <c r="S41" s="98" t="s">
        <v>54</v>
      </c>
      <c r="T41" s="99">
        <v>4</v>
      </c>
      <c r="U41" s="277"/>
      <c r="V41" s="98"/>
      <c r="W41" s="98"/>
      <c r="X41" s="98"/>
      <c r="Y41" s="303"/>
      <c r="Z41" s="275"/>
      <c r="AA41" s="98"/>
      <c r="AB41" s="98"/>
      <c r="AC41" s="98"/>
      <c r="AD41" s="99"/>
      <c r="AE41" s="277"/>
      <c r="AF41" s="98"/>
      <c r="AG41" s="98"/>
      <c r="AH41" s="98"/>
      <c r="AI41" s="303"/>
      <c r="AJ41" s="277"/>
      <c r="AK41" s="98"/>
      <c r="AL41" s="98"/>
      <c r="AM41" s="98"/>
      <c r="AN41" s="99"/>
      <c r="AO41" s="198"/>
    </row>
    <row r="42" spans="1:41" ht="26.25" thickBot="1">
      <c r="A42" s="219">
        <v>35</v>
      </c>
      <c r="B42" s="443" t="s">
        <v>300</v>
      </c>
      <c r="C42" s="88" t="s">
        <v>245</v>
      </c>
      <c r="D42" s="94">
        <f t="shared" si="10"/>
        <v>3</v>
      </c>
      <c r="E42" s="94">
        <f t="shared" si="11"/>
        <v>5</v>
      </c>
      <c r="F42" s="275"/>
      <c r="G42" s="98"/>
      <c r="H42" s="98"/>
      <c r="I42" s="98"/>
      <c r="J42" s="99"/>
      <c r="K42" s="277"/>
      <c r="L42" s="98"/>
      <c r="M42" s="98"/>
      <c r="N42" s="98"/>
      <c r="O42" s="303"/>
      <c r="P42" s="275"/>
      <c r="Q42" s="98"/>
      <c r="R42" s="98"/>
      <c r="S42" s="98"/>
      <c r="T42" s="99"/>
      <c r="U42" s="277">
        <v>1</v>
      </c>
      <c r="V42" s="98">
        <v>0</v>
      </c>
      <c r="W42" s="447">
        <v>2</v>
      </c>
      <c r="X42" s="98" t="s">
        <v>31</v>
      </c>
      <c r="Y42" s="303">
        <v>5</v>
      </c>
      <c r="Z42" s="275"/>
      <c r="AA42" s="98"/>
      <c r="AB42" s="98"/>
      <c r="AC42" s="98"/>
      <c r="AD42" s="99"/>
      <c r="AE42" s="277"/>
      <c r="AF42" s="98"/>
      <c r="AG42" s="98"/>
      <c r="AH42" s="98"/>
      <c r="AI42" s="303"/>
      <c r="AJ42" s="277"/>
      <c r="AK42" s="98"/>
      <c r="AL42" s="98"/>
      <c r="AM42" s="98"/>
      <c r="AN42" s="99"/>
      <c r="AO42" s="448" t="s">
        <v>244</v>
      </c>
    </row>
    <row r="43" spans="1:41" ht="14.25" thickBot="1">
      <c r="A43" s="219">
        <v>36</v>
      </c>
      <c r="B43" s="443" t="s">
        <v>301</v>
      </c>
      <c r="C43" s="93" t="s">
        <v>67</v>
      </c>
      <c r="D43" s="94">
        <f t="shared" si="10"/>
        <v>2</v>
      </c>
      <c r="E43" s="94">
        <f t="shared" si="11"/>
        <v>4</v>
      </c>
      <c r="F43" s="275"/>
      <c r="G43" s="98"/>
      <c r="H43" s="98"/>
      <c r="I43" s="98"/>
      <c r="J43" s="99"/>
      <c r="K43" s="277"/>
      <c r="L43" s="98"/>
      <c r="M43" s="98"/>
      <c r="N43" s="98"/>
      <c r="O43" s="303"/>
      <c r="P43" s="277"/>
      <c r="Q43" s="98"/>
      <c r="R43" s="98"/>
      <c r="S43" s="98"/>
      <c r="T43" s="303"/>
      <c r="U43" s="277">
        <v>1</v>
      </c>
      <c r="V43" s="98">
        <v>1</v>
      </c>
      <c r="W43" s="98">
        <v>0</v>
      </c>
      <c r="X43" s="98" t="s">
        <v>54</v>
      </c>
      <c r="Y43" s="303">
        <v>4</v>
      </c>
      <c r="Z43" s="277"/>
      <c r="AA43" s="98"/>
      <c r="AB43" s="98"/>
      <c r="AC43" s="98"/>
      <c r="AD43" s="303"/>
      <c r="AE43" s="277"/>
      <c r="AF43" s="98"/>
      <c r="AG43" s="98"/>
      <c r="AH43" s="98"/>
      <c r="AI43" s="303"/>
      <c r="AJ43" s="277"/>
      <c r="AK43" s="98"/>
      <c r="AL43" s="98"/>
      <c r="AM43" s="98"/>
      <c r="AN43" s="99"/>
      <c r="AO43" s="198"/>
    </row>
    <row r="44" spans="1:41" ht="14.25" thickBot="1">
      <c r="A44" s="219">
        <v>37</v>
      </c>
      <c r="B44" s="443" t="s">
        <v>302</v>
      </c>
      <c r="C44" s="93" t="s">
        <v>246</v>
      </c>
      <c r="D44" s="94">
        <f>SUM(F44:H44)+SUM(K44:M44)+SUM(P44:R44)+SUM(U44:W44)+SUM(Z44:AB44)+SUM(AE44:AG44)+SUM(AJ44:AL44)</f>
        <v>2</v>
      </c>
      <c r="E44" s="94">
        <f>J44+O44+T44+Y44+AD44+AI44+AN44</f>
        <v>5</v>
      </c>
      <c r="F44" s="275"/>
      <c r="G44" s="98"/>
      <c r="H44" s="98"/>
      <c r="I44" s="98"/>
      <c r="J44" s="99"/>
      <c r="K44" s="277"/>
      <c r="L44" s="98"/>
      <c r="M44" s="98"/>
      <c r="N44" s="98"/>
      <c r="O44" s="303"/>
      <c r="P44" s="275"/>
      <c r="Q44" s="98"/>
      <c r="R44" s="98"/>
      <c r="S44" s="98"/>
      <c r="T44" s="99"/>
      <c r="U44" s="277"/>
      <c r="V44" s="98"/>
      <c r="W44" s="98"/>
      <c r="X44" s="98"/>
      <c r="Y44" s="303"/>
      <c r="Z44" s="277">
        <v>1</v>
      </c>
      <c r="AA44" s="98">
        <v>0</v>
      </c>
      <c r="AB44" s="98">
        <v>1</v>
      </c>
      <c r="AC44" s="98" t="s">
        <v>54</v>
      </c>
      <c r="AD44" s="303">
        <v>5</v>
      </c>
      <c r="AE44" s="277"/>
      <c r="AF44" s="98"/>
      <c r="AG44" s="98"/>
      <c r="AH44" s="98"/>
      <c r="AI44" s="303"/>
      <c r="AJ44" s="277"/>
      <c r="AK44" s="98"/>
      <c r="AL44" s="98"/>
      <c r="AM44" s="98"/>
      <c r="AN44" s="99"/>
      <c r="AO44" s="198" t="s">
        <v>67</v>
      </c>
    </row>
    <row r="45" spans="1:41" ht="13.5" thickBot="1">
      <c r="A45" s="470"/>
      <c r="B45" s="471"/>
      <c r="C45" s="471"/>
      <c r="D45" s="101">
        <f aca="true" t="shared" si="12" ref="D45:AN45">SUM(D46:D52)</f>
        <v>9</v>
      </c>
      <c r="E45" s="101">
        <f t="shared" si="12"/>
        <v>12</v>
      </c>
      <c r="F45" s="101">
        <f t="shared" si="12"/>
        <v>0</v>
      </c>
      <c r="G45" s="101">
        <f t="shared" si="12"/>
        <v>2</v>
      </c>
      <c r="H45" s="101">
        <f t="shared" si="12"/>
        <v>0</v>
      </c>
      <c r="I45" s="101">
        <f t="shared" si="12"/>
        <v>0</v>
      </c>
      <c r="J45" s="101">
        <f t="shared" si="12"/>
        <v>1</v>
      </c>
      <c r="K45" s="101">
        <f t="shared" si="12"/>
        <v>0</v>
      </c>
      <c r="L45" s="101">
        <f t="shared" si="12"/>
        <v>1</v>
      </c>
      <c r="M45" s="101">
        <f t="shared" si="12"/>
        <v>0</v>
      </c>
      <c r="N45" s="101">
        <f t="shared" si="12"/>
        <v>0</v>
      </c>
      <c r="O45" s="101">
        <f t="shared" si="12"/>
        <v>1</v>
      </c>
      <c r="P45" s="101">
        <f t="shared" si="12"/>
        <v>0</v>
      </c>
      <c r="Q45" s="101">
        <f t="shared" si="12"/>
        <v>1</v>
      </c>
      <c r="R45" s="101">
        <f t="shared" si="12"/>
        <v>0</v>
      </c>
      <c r="S45" s="101">
        <f t="shared" si="12"/>
        <v>0</v>
      </c>
      <c r="T45" s="101">
        <f t="shared" si="12"/>
        <v>1</v>
      </c>
      <c r="U45" s="101">
        <f t="shared" si="12"/>
        <v>0</v>
      </c>
      <c r="V45" s="101">
        <f t="shared" si="12"/>
        <v>1</v>
      </c>
      <c r="W45" s="101">
        <f t="shared" si="12"/>
        <v>0</v>
      </c>
      <c r="X45" s="101">
        <f t="shared" si="12"/>
        <v>0</v>
      </c>
      <c r="Y45" s="101">
        <f t="shared" si="12"/>
        <v>1</v>
      </c>
      <c r="Z45" s="101">
        <f t="shared" si="12"/>
        <v>1</v>
      </c>
      <c r="AA45" s="101">
        <f t="shared" si="12"/>
        <v>1</v>
      </c>
      <c r="AB45" s="101">
        <f t="shared" si="12"/>
        <v>0</v>
      </c>
      <c r="AC45" s="101">
        <f t="shared" si="12"/>
        <v>0</v>
      </c>
      <c r="AD45" s="101">
        <f t="shared" si="12"/>
        <v>4</v>
      </c>
      <c r="AE45" s="101">
        <f t="shared" si="12"/>
        <v>1</v>
      </c>
      <c r="AF45" s="101">
        <f t="shared" si="12"/>
        <v>1</v>
      </c>
      <c r="AG45" s="101">
        <f t="shared" si="12"/>
        <v>0</v>
      </c>
      <c r="AH45" s="101">
        <f t="shared" si="12"/>
        <v>0</v>
      </c>
      <c r="AI45" s="101">
        <f t="shared" si="12"/>
        <v>4</v>
      </c>
      <c r="AJ45" s="101">
        <f t="shared" si="12"/>
        <v>0</v>
      </c>
      <c r="AK45" s="101">
        <f t="shared" si="12"/>
        <v>0</v>
      </c>
      <c r="AL45" s="101">
        <f t="shared" si="12"/>
        <v>0</v>
      </c>
      <c r="AM45" s="101">
        <f t="shared" si="12"/>
        <v>0</v>
      </c>
      <c r="AN45" s="81">
        <f t="shared" si="12"/>
        <v>0</v>
      </c>
      <c r="AO45" s="198"/>
    </row>
    <row r="46" spans="1:41" ht="14.25" thickBot="1">
      <c r="A46" s="219">
        <v>38</v>
      </c>
      <c r="B46" s="454" t="s">
        <v>345</v>
      </c>
      <c r="C46" s="260" t="s">
        <v>39</v>
      </c>
      <c r="D46" s="94">
        <f aca="true" t="shared" si="13" ref="D46:D52">SUM(F46:H46)+SUM(K46:M46)+SUM(P46:R46)+SUM(U46:W46)+SUM(Z46:AB46)+SUM(AE46:AG46)+SUM(AJ46:AL46)</f>
        <v>1</v>
      </c>
      <c r="E46" s="94">
        <f aca="true" t="shared" si="14" ref="E46:E52">J46+O46+T46+Y46+AD46+AI46+AN46</f>
        <v>1</v>
      </c>
      <c r="F46" s="276">
        <v>0</v>
      </c>
      <c r="G46" s="104">
        <v>1</v>
      </c>
      <c r="H46" s="104">
        <v>0</v>
      </c>
      <c r="I46" s="104" t="s">
        <v>338</v>
      </c>
      <c r="J46" s="304">
        <v>1</v>
      </c>
      <c r="K46" s="276"/>
      <c r="L46" s="104"/>
      <c r="M46" s="104"/>
      <c r="N46" s="104"/>
      <c r="O46" s="304"/>
      <c r="P46" s="276"/>
      <c r="Q46" s="104"/>
      <c r="R46" s="104"/>
      <c r="S46" s="104"/>
      <c r="T46" s="304"/>
      <c r="U46" s="276"/>
      <c r="V46" s="104"/>
      <c r="W46" s="104"/>
      <c r="X46" s="104"/>
      <c r="Y46" s="304"/>
      <c r="AA46" s="98"/>
      <c r="AB46" s="98"/>
      <c r="AC46" s="98"/>
      <c r="AE46" s="276"/>
      <c r="AF46" s="104"/>
      <c r="AG46" s="104"/>
      <c r="AH46" s="104"/>
      <c r="AI46" s="304"/>
      <c r="AJ46" s="410"/>
      <c r="AK46" s="103"/>
      <c r="AL46" s="103"/>
      <c r="AM46" s="103"/>
      <c r="AN46" s="423"/>
      <c r="AO46" s="198"/>
    </row>
    <row r="47" spans="1:41" ht="14.25" thickBot="1">
      <c r="A47" s="219">
        <v>39</v>
      </c>
      <c r="B47" s="454" t="s">
        <v>346</v>
      </c>
      <c r="C47" s="261" t="s">
        <v>40</v>
      </c>
      <c r="D47" s="94">
        <f t="shared" si="13"/>
        <v>1</v>
      </c>
      <c r="E47" s="94">
        <f t="shared" si="14"/>
        <v>1</v>
      </c>
      <c r="F47" s="277"/>
      <c r="G47" s="98"/>
      <c r="H47" s="98"/>
      <c r="I47" s="98"/>
      <c r="J47" s="303"/>
      <c r="K47" s="275">
        <v>0</v>
      </c>
      <c r="L47" s="98">
        <v>1</v>
      </c>
      <c r="M47" s="98">
        <v>0</v>
      </c>
      <c r="N47" s="98" t="s">
        <v>338</v>
      </c>
      <c r="O47" s="99">
        <v>1</v>
      </c>
      <c r="P47" s="277"/>
      <c r="Q47" s="98"/>
      <c r="R47" s="98"/>
      <c r="S47" s="98"/>
      <c r="T47" s="303"/>
      <c r="U47" s="275"/>
      <c r="V47" s="98"/>
      <c r="W47" s="98"/>
      <c r="X47" s="98"/>
      <c r="Y47" s="393"/>
      <c r="Z47" s="277"/>
      <c r="AA47" s="98"/>
      <c r="AB47" s="98"/>
      <c r="AC47" s="98"/>
      <c r="AE47" s="277"/>
      <c r="AF47" s="98"/>
      <c r="AG47" s="98"/>
      <c r="AH47" s="98"/>
      <c r="AI47" s="303"/>
      <c r="AJ47" s="277"/>
      <c r="AK47" s="98"/>
      <c r="AL47" s="98"/>
      <c r="AM47" s="98"/>
      <c r="AN47" s="99"/>
      <c r="AO47" s="198" t="s">
        <v>39</v>
      </c>
    </row>
    <row r="48" spans="1:41" ht="14.25" thickBot="1">
      <c r="A48" s="219">
        <v>40</v>
      </c>
      <c r="B48" s="454" t="s">
        <v>347</v>
      </c>
      <c r="C48" s="260" t="s">
        <v>210</v>
      </c>
      <c r="D48" s="94">
        <f t="shared" si="13"/>
        <v>1</v>
      </c>
      <c r="E48" s="94">
        <f t="shared" si="14"/>
        <v>1</v>
      </c>
      <c r="F48" s="277"/>
      <c r="G48" s="98"/>
      <c r="H48" s="98"/>
      <c r="I48" s="98"/>
      <c r="J48" s="303"/>
      <c r="K48" s="275"/>
      <c r="L48" s="98"/>
      <c r="M48" s="98"/>
      <c r="N48" s="98"/>
      <c r="O48" s="99"/>
      <c r="P48" s="277">
        <v>0</v>
      </c>
      <c r="Q48" s="98">
        <v>1</v>
      </c>
      <c r="R48" s="98">
        <v>0</v>
      </c>
      <c r="S48" s="98" t="s">
        <v>338</v>
      </c>
      <c r="T48" s="303">
        <v>1</v>
      </c>
      <c r="U48" s="275"/>
      <c r="V48" s="98"/>
      <c r="W48" s="98"/>
      <c r="X48" s="98"/>
      <c r="Y48" s="300"/>
      <c r="Z48" s="277"/>
      <c r="AA48" s="98"/>
      <c r="AB48" s="98"/>
      <c r="AC48" s="98"/>
      <c r="AE48" s="277"/>
      <c r="AF48" s="98"/>
      <c r="AG48" s="98"/>
      <c r="AH48" s="98"/>
      <c r="AI48" s="303"/>
      <c r="AJ48" s="277"/>
      <c r="AK48" s="98"/>
      <c r="AL48" s="98"/>
      <c r="AM48" s="98"/>
      <c r="AN48" s="99"/>
      <c r="AO48" s="198" t="s">
        <v>40</v>
      </c>
    </row>
    <row r="49" spans="1:41" ht="14.25" thickBot="1">
      <c r="A49" s="219">
        <v>41</v>
      </c>
      <c r="B49" s="454" t="s">
        <v>348</v>
      </c>
      <c r="C49" s="261" t="s">
        <v>211</v>
      </c>
      <c r="D49" s="94">
        <f t="shared" si="13"/>
        <v>1</v>
      </c>
      <c r="E49" s="94">
        <f t="shared" si="14"/>
        <v>1</v>
      </c>
      <c r="F49" s="277"/>
      <c r="G49" s="98"/>
      <c r="H49" s="98"/>
      <c r="I49" s="98"/>
      <c r="J49" s="303"/>
      <c r="K49" s="275"/>
      <c r="L49" s="98"/>
      <c r="M49" s="98"/>
      <c r="N49" s="98"/>
      <c r="O49" s="99"/>
      <c r="P49" s="277"/>
      <c r="Q49" s="98"/>
      <c r="R49" s="98"/>
      <c r="S49" s="98"/>
      <c r="T49" s="303"/>
      <c r="U49" s="277">
        <v>0</v>
      </c>
      <c r="V49" s="98">
        <v>1</v>
      </c>
      <c r="W49" s="98">
        <v>0</v>
      </c>
      <c r="X49" s="98" t="s">
        <v>338</v>
      </c>
      <c r="Y49" s="303">
        <v>1</v>
      </c>
      <c r="AA49" s="98"/>
      <c r="AB49" s="98"/>
      <c r="AC49" s="98"/>
      <c r="AE49" s="277"/>
      <c r="AF49" s="98"/>
      <c r="AG49" s="98"/>
      <c r="AH49" s="98"/>
      <c r="AI49" s="303"/>
      <c r="AJ49" s="277"/>
      <c r="AK49" s="98"/>
      <c r="AL49" s="98"/>
      <c r="AM49" s="98"/>
      <c r="AN49" s="99"/>
      <c r="AO49" s="198" t="s">
        <v>210</v>
      </c>
    </row>
    <row r="50" spans="1:41" ht="14.25" thickBot="1">
      <c r="A50" s="219">
        <v>42</v>
      </c>
      <c r="B50" s="442" t="s">
        <v>303</v>
      </c>
      <c r="C50" s="460" t="s">
        <v>356</v>
      </c>
      <c r="D50" s="94">
        <f t="shared" si="13"/>
        <v>1</v>
      </c>
      <c r="E50" s="94">
        <f t="shared" si="14"/>
        <v>0</v>
      </c>
      <c r="F50" s="275">
        <v>0</v>
      </c>
      <c r="G50" s="98">
        <v>1</v>
      </c>
      <c r="H50" s="98">
        <v>0</v>
      </c>
      <c r="I50" s="98" t="s">
        <v>55</v>
      </c>
      <c r="J50" s="99">
        <v>0</v>
      </c>
      <c r="K50" s="277"/>
      <c r="L50" s="98"/>
      <c r="M50" s="98"/>
      <c r="N50" s="98"/>
      <c r="O50" s="303"/>
      <c r="P50" s="275"/>
      <c r="Q50" s="98"/>
      <c r="R50" s="98"/>
      <c r="S50" s="98"/>
      <c r="T50" s="99"/>
      <c r="U50" s="277"/>
      <c r="V50" s="98"/>
      <c r="W50" s="98"/>
      <c r="X50" s="98"/>
      <c r="Y50" s="303"/>
      <c r="Z50" s="275"/>
      <c r="AA50" s="98"/>
      <c r="AB50" s="98"/>
      <c r="AC50" s="98"/>
      <c r="AD50" s="99"/>
      <c r="AE50" s="277"/>
      <c r="AF50" s="98"/>
      <c r="AG50" s="98"/>
      <c r="AH50" s="98"/>
      <c r="AI50" s="303"/>
      <c r="AJ50" s="277"/>
      <c r="AK50" s="98"/>
      <c r="AL50" s="98"/>
      <c r="AM50" s="98"/>
      <c r="AN50" s="99"/>
      <c r="AO50" s="90"/>
    </row>
    <row r="51" spans="1:41" ht="27" thickBot="1" thickTop="1">
      <c r="A51" s="219">
        <v>43</v>
      </c>
      <c r="B51" s="455" t="s">
        <v>0</v>
      </c>
      <c r="C51" s="437" t="s">
        <v>105</v>
      </c>
      <c r="D51" s="433">
        <f t="shared" si="13"/>
        <v>2</v>
      </c>
      <c r="E51" s="433">
        <f t="shared" si="14"/>
        <v>4</v>
      </c>
      <c r="F51" s="278" t="s">
        <v>95</v>
      </c>
      <c r="G51" s="105"/>
      <c r="H51" s="105"/>
      <c r="I51" s="105"/>
      <c r="J51" s="305"/>
      <c r="K51" s="306"/>
      <c r="L51" s="105"/>
      <c r="M51" s="105"/>
      <c r="N51" s="105"/>
      <c r="O51" s="305"/>
      <c r="P51" s="306"/>
      <c r="Q51" s="105"/>
      <c r="R51" s="105"/>
      <c r="S51" s="105"/>
      <c r="T51" s="305"/>
      <c r="U51" s="306"/>
      <c r="V51" s="105"/>
      <c r="W51" s="105"/>
      <c r="X51" s="105"/>
      <c r="Y51" s="305"/>
      <c r="Z51" s="306">
        <v>1</v>
      </c>
      <c r="AA51" s="105">
        <v>1</v>
      </c>
      <c r="AB51" s="105">
        <v>0</v>
      </c>
      <c r="AC51" s="105" t="s">
        <v>54</v>
      </c>
      <c r="AD51" s="305">
        <v>4</v>
      </c>
      <c r="AE51" s="306"/>
      <c r="AF51" s="105"/>
      <c r="AG51" s="105"/>
      <c r="AH51" s="105"/>
      <c r="AI51" s="305"/>
      <c r="AJ51" s="306"/>
      <c r="AK51" s="105"/>
      <c r="AL51" s="105"/>
      <c r="AM51" s="105"/>
      <c r="AN51" s="424"/>
      <c r="AO51" s="90"/>
    </row>
    <row r="52" spans="1:41" ht="26.25" thickBot="1">
      <c r="A52" s="219">
        <v>44</v>
      </c>
      <c r="B52" s="455" t="s">
        <v>1</v>
      </c>
      <c r="C52" s="438" t="s">
        <v>105</v>
      </c>
      <c r="D52" s="433">
        <f t="shared" si="13"/>
        <v>2</v>
      </c>
      <c r="E52" s="433">
        <f t="shared" si="14"/>
        <v>4</v>
      </c>
      <c r="F52" s="279" t="s">
        <v>95</v>
      </c>
      <c r="G52" s="106"/>
      <c r="H52" s="106"/>
      <c r="I52" s="106"/>
      <c r="J52" s="307"/>
      <c r="K52" s="308"/>
      <c r="L52" s="106"/>
      <c r="M52" s="106"/>
      <c r="N52" s="106"/>
      <c r="O52" s="307"/>
      <c r="P52" s="308"/>
      <c r="Q52" s="106"/>
      <c r="R52" s="106"/>
      <c r="S52" s="106"/>
      <c r="T52" s="307"/>
      <c r="U52" s="308"/>
      <c r="V52" s="106"/>
      <c r="W52" s="106"/>
      <c r="X52" s="106"/>
      <c r="Y52" s="307"/>
      <c r="Z52" s="308"/>
      <c r="AA52" s="106"/>
      <c r="AB52" s="106"/>
      <c r="AC52" s="106"/>
      <c r="AD52" s="307"/>
      <c r="AE52" s="308">
        <v>1</v>
      </c>
      <c r="AF52" s="106">
        <v>1</v>
      </c>
      <c r="AG52" s="106">
        <v>0</v>
      </c>
      <c r="AH52" s="106" t="s">
        <v>54</v>
      </c>
      <c r="AI52" s="307">
        <v>4</v>
      </c>
      <c r="AJ52" s="308"/>
      <c r="AK52" s="106"/>
      <c r="AL52" s="106"/>
      <c r="AM52" s="106"/>
      <c r="AN52" s="425"/>
      <c r="AO52" s="427"/>
    </row>
    <row r="53" spans="1:41" ht="12.75" customHeight="1" thickBot="1">
      <c r="A53" s="470" t="s">
        <v>77</v>
      </c>
      <c r="B53" s="497"/>
      <c r="C53" s="498"/>
      <c r="D53" s="186">
        <f aca="true" t="shared" si="15" ref="D53:AM53">SUM(D56:D58)</f>
        <v>8</v>
      </c>
      <c r="E53" s="186">
        <f t="shared" si="15"/>
        <v>10</v>
      </c>
      <c r="F53" s="186">
        <f t="shared" si="15"/>
        <v>0</v>
      </c>
      <c r="G53" s="186">
        <f t="shared" si="15"/>
        <v>0</v>
      </c>
      <c r="H53" s="186">
        <f t="shared" si="15"/>
        <v>0</v>
      </c>
      <c r="I53" s="186">
        <f t="shared" si="15"/>
        <v>0</v>
      </c>
      <c r="J53" s="186">
        <f t="shared" si="15"/>
        <v>0</v>
      </c>
      <c r="K53" s="186">
        <f t="shared" si="15"/>
        <v>0</v>
      </c>
      <c r="L53" s="186">
        <f t="shared" si="15"/>
        <v>0</v>
      </c>
      <c r="M53" s="186">
        <f t="shared" si="15"/>
        <v>0</v>
      </c>
      <c r="N53" s="186">
        <f t="shared" si="15"/>
        <v>0</v>
      </c>
      <c r="O53" s="186">
        <f t="shared" si="15"/>
        <v>0</v>
      </c>
      <c r="P53" s="186">
        <f t="shared" si="15"/>
        <v>0</v>
      </c>
      <c r="Q53" s="186">
        <f t="shared" si="15"/>
        <v>0</v>
      </c>
      <c r="R53" s="186">
        <f t="shared" si="15"/>
        <v>0</v>
      </c>
      <c r="S53" s="186">
        <f t="shared" si="15"/>
        <v>0</v>
      </c>
      <c r="T53" s="186">
        <f t="shared" si="15"/>
        <v>0</v>
      </c>
      <c r="U53" s="186">
        <f t="shared" si="15"/>
        <v>2</v>
      </c>
      <c r="V53" s="186">
        <f t="shared" si="15"/>
        <v>0</v>
      </c>
      <c r="W53" s="186">
        <f t="shared" si="15"/>
        <v>0</v>
      </c>
      <c r="X53" s="186">
        <f t="shared" si="15"/>
        <v>0</v>
      </c>
      <c r="Y53" s="186">
        <f t="shared" si="15"/>
        <v>3</v>
      </c>
      <c r="Z53" s="186">
        <f t="shared" si="15"/>
        <v>0</v>
      </c>
      <c r="AA53" s="186">
        <f t="shared" si="15"/>
        <v>0</v>
      </c>
      <c r="AB53" s="186">
        <f t="shared" si="15"/>
        <v>0</v>
      </c>
      <c r="AC53" s="186">
        <f t="shared" si="15"/>
        <v>0</v>
      </c>
      <c r="AD53" s="186">
        <f t="shared" si="15"/>
        <v>0</v>
      </c>
      <c r="AE53" s="186">
        <f t="shared" si="15"/>
        <v>2</v>
      </c>
      <c r="AF53" s="186">
        <f t="shared" si="15"/>
        <v>0</v>
      </c>
      <c r="AG53" s="186">
        <f t="shared" si="15"/>
        <v>0</v>
      </c>
      <c r="AH53" s="186">
        <f t="shared" si="15"/>
        <v>0</v>
      </c>
      <c r="AI53" s="186">
        <f t="shared" si="15"/>
        <v>3</v>
      </c>
      <c r="AJ53" s="186">
        <f t="shared" si="15"/>
        <v>2</v>
      </c>
      <c r="AK53" s="186">
        <f t="shared" si="15"/>
        <v>2</v>
      </c>
      <c r="AL53" s="186">
        <f t="shared" si="15"/>
        <v>0</v>
      </c>
      <c r="AM53" s="186">
        <f t="shared" si="15"/>
        <v>0</v>
      </c>
      <c r="AN53" s="356">
        <v>6</v>
      </c>
      <c r="AO53" s="107"/>
    </row>
    <row r="54" spans="1:41" ht="12.75" customHeight="1" thickBot="1" thickTop="1">
      <c r="A54" s="178"/>
      <c r="B54" s="180"/>
      <c r="C54" s="459" t="s">
        <v>349</v>
      </c>
      <c r="D54" s="187"/>
      <c r="E54" s="165"/>
      <c r="F54" s="188"/>
      <c r="G54" s="188"/>
      <c r="H54" s="188"/>
      <c r="I54" s="188"/>
      <c r="J54" s="309" t="s">
        <v>101</v>
      </c>
      <c r="K54" s="277"/>
      <c r="L54" s="98"/>
      <c r="M54" s="98"/>
      <c r="N54" s="107"/>
      <c r="O54" s="356"/>
      <c r="P54" s="277"/>
      <c r="Q54" s="98"/>
      <c r="R54" s="98"/>
      <c r="S54" s="108"/>
      <c r="T54" s="356"/>
      <c r="U54" s="277"/>
      <c r="V54" s="98"/>
      <c r="W54" s="98"/>
      <c r="X54" s="108"/>
      <c r="Y54" s="356"/>
      <c r="Z54" s="277"/>
      <c r="AA54" s="98"/>
      <c r="AB54" s="98"/>
      <c r="AC54" s="108"/>
      <c r="AD54" s="356"/>
      <c r="AE54" s="277"/>
      <c r="AF54" s="98"/>
      <c r="AG54" s="98"/>
      <c r="AH54" s="108"/>
      <c r="AI54" s="356"/>
      <c r="AJ54" s="277"/>
      <c r="AK54" s="98"/>
      <c r="AL54" s="98"/>
      <c r="AM54" s="108"/>
      <c r="AN54" s="356"/>
      <c r="AO54" s="107"/>
    </row>
    <row r="55" spans="1:41" ht="12.75" customHeight="1" thickBot="1" thickTop="1">
      <c r="A55" s="177"/>
      <c r="B55" s="181"/>
      <c r="C55" s="182" t="s">
        <v>102</v>
      </c>
      <c r="D55" s="255"/>
      <c r="E55" s="256"/>
      <c r="F55" s="273"/>
      <c r="G55" s="95"/>
      <c r="H55" s="95"/>
      <c r="I55" s="95"/>
      <c r="J55" s="96"/>
      <c r="K55" s="277"/>
      <c r="L55" s="98"/>
      <c r="M55" s="98"/>
      <c r="N55" s="108"/>
      <c r="O55" s="356"/>
      <c r="P55" s="277"/>
      <c r="Q55" s="98"/>
      <c r="R55" s="98"/>
      <c r="S55" s="108"/>
      <c r="T55" s="356"/>
      <c r="U55" s="277"/>
      <c r="V55" s="98"/>
      <c r="W55" s="98"/>
      <c r="X55" s="108"/>
      <c r="Y55" s="356"/>
      <c r="Z55" s="277"/>
      <c r="AA55" s="98"/>
      <c r="AB55" s="98"/>
      <c r="AC55" s="108"/>
      <c r="AD55" s="356"/>
      <c r="AE55" s="277"/>
      <c r="AF55" s="98"/>
      <c r="AG55" s="98"/>
      <c r="AH55" s="108"/>
      <c r="AI55" s="356"/>
      <c r="AJ55" s="277"/>
      <c r="AK55" s="98"/>
      <c r="AL55" s="98"/>
      <c r="AM55" s="108"/>
      <c r="AN55" s="356"/>
      <c r="AO55" s="107"/>
    </row>
    <row r="56" spans="1:41" ht="12.75" customHeight="1" thickBot="1">
      <c r="A56" s="179">
        <v>45</v>
      </c>
      <c r="B56" s="456" t="s">
        <v>2</v>
      </c>
      <c r="C56" s="183" t="s">
        <v>72</v>
      </c>
      <c r="D56" s="94">
        <f>SUM(F56:H56)+SUM(K56:M56)+SUM(P56:R56)+SUM(U56:W56)+SUM(Z56:AB56)+SUM(AE56:AG56)+SUM(AJ56:AL56)</f>
        <v>2</v>
      </c>
      <c r="E56" s="94">
        <f>J56+O56+T56+Y56+AD56+AI56+AN56</f>
        <v>3</v>
      </c>
      <c r="F56" s="280"/>
      <c r="G56" s="281"/>
      <c r="H56" s="282"/>
      <c r="I56" s="203"/>
      <c r="J56" s="310"/>
      <c r="K56" s="280"/>
      <c r="L56" s="281"/>
      <c r="M56" s="282"/>
      <c r="N56" s="203"/>
      <c r="O56" s="310"/>
      <c r="P56" s="280"/>
      <c r="Q56" s="281"/>
      <c r="R56" s="282"/>
      <c r="S56" s="203"/>
      <c r="T56" s="310"/>
      <c r="U56" s="275">
        <v>2</v>
      </c>
      <c r="V56" s="98">
        <v>0</v>
      </c>
      <c r="W56" s="98">
        <v>0</v>
      </c>
      <c r="X56" s="98" t="s">
        <v>54</v>
      </c>
      <c r="Y56" s="99">
        <v>3</v>
      </c>
      <c r="Z56" s="277"/>
      <c r="AA56" s="98"/>
      <c r="AB56" s="98"/>
      <c r="AC56" s="98"/>
      <c r="AD56" s="303"/>
      <c r="AE56" s="275"/>
      <c r="AF56" s="98"/>
      <c r="AG56" s="98"/>
      <c r="AH56" s="98"/>
      <c r="AI56" s="303"/>
      <c r="AJ56" s="275"/>
      <c r="AK56" s="98"/>
      <c r="AL56" s="98"/>
      <c r="AM56" s="98"/>
      <c r="AN56" s="303"/>
      <c r="AO56" s="107"/>
    </row>
    <row r="57" spans="1:41" ht="12.75" customHeight="1" thickBot="1">
      <c r="A57" s="179">
        <v>46</v>
      </c>
      <c r="B57" s="457" t="s">
        <v>3</v>
      </c>
      <c r="C57" s="184" t="s">
        <v>73</v>
      </c>
      <c r="D57" s="94">
        <f>SUM(F57:H57)+SUM(K57:M57)+SUM(P57:R57)+SUM(U57:W57)+SUM(Z57:AB57)+SUM(AE57:AG57)+SUM(AJ57:AL57)</f>
        <v>2</v>
      </c>
      <c r="E57" s="94">
        <f>J57+O57+T57+Y57+AD57+AI57+AN57</f>
        <v>3</v>
      </c>
      <c r="F57" s="280"/>
      <c r="G57" s="281"/>
      <c r="H57" s="282"/>
      <c r="I57" s="203"/>
      <c r="J57" s="310"/>
      <c r="K57" s="280"/>
      <c r="L57" s="281"/>
      <c r="M57" s="282"/>
      <c r="N57" s="203"/>
      <c r="O57" s="310"/>
      <c r="P57" s="280"/>
      <c r="Q57" s="281"/>
      <c r="R57" s="282"/>
      <c r="S57" s="203"/>
      <c r="T57" s="310"/>
      <c r="U57" s="275"/>
      <c r="V57" s="98"/>
      <c r="W57" s="98"/>
      <c r="X57" s="98"/>
      <c r="Y57" s="99"/>
      <c r="Z57" s="277"/>
      <c r="AA57" s="98"/>
      <c r="AB57" s="98"/>
      <c r="AC57" s="98"/>
      <c r="AD57" s="303"/>
      <c r="AE57" s="275">
        <v>2</v>
      </c>
      <c r="AF57" s="98">
        <v>0</v>
      </c>
      <c r="AG57" s="98">
        <v>0</v>
      </c>
      <c r="AH57" s="98" t="s">
        <v>54</v>
      </c>
      <c r="AI57" s="303">
        <v>3</v>
      </c>
      <c r="AJ57" s="275"/>
      <c r="AK57" s="98"/>
      <c r="AL57" s="98"/>
      <c r="AM57" s="98"/>
      <c r="AN57" s="303"/>
      <c r="AO57" s="107"/>
    </row>
    <row r="58" spans="1:41" ht="12.75" customHeight="1" thickBot="1">
      <c r="A58" s="179">
        <v>47</v>
      </c>
      <c r="B58" s="458" t="s">
        <v>4</v>
      </c>
      <c r="C58" s="185" t="s">
        <v>74</v>
      </c>
      <c r="D58" s="94">
        <f>SUM(F58:H58)+SUM(K58:M58)+SUM(P58:R58)+SUM(U58:W58)+SUM(Z58:AB58)+SUM(AE58:AG58)+SUM(AJ58:AL58)</f>
        <v>4</v>
      </c>
      <c r="E58" s="94">
        <f>J58+O58+T58+Y58+AD58+AI58+AN58</f>
        <v>4</v>
      </c>
      <c r="F58" s="280"/>
      <c r="G58" s="281"/>
      <c r="H58" s="282"/>
      <c r="I58" s="203"/>
      <c r="J58" s="310"/>
      <c r="K58" s="280"/>
      <c r="L58" s="281"/>
      <c r="M58" s="282"/>
      <c r="N58" s="203"/>
      <c r="O58" s="310"/>
      <c r="P58" s="280"/>
      <c r="Q58" s="281"/>
      <c r="R58" s="282"/>
      <c r="S58" s="203"/>
      <c r="T58" s="310"/>
      <c r="U58" s="275"/>
      <c r="V58" s="98"/>
      <c r="W58" s="98"/>
      <c r="X58" s="98"/>
      <c r="Y58" s="99"/>
      <c r="Z58" s="277"/>
      <c r="AA58" s="98"/>
      <c r="AB58" s="98"/>
      <c r="AC58" s="98"/>
      <c r="AD58" s="303"/>
      <c r="AE58" s="275"/>
      <c r="AF58" s="98"/>
      <c r="AG58" s="98"/>
      <c r="AH58" s="98"/>
      <c r="AI58" s="303"/>
      <c r="AJ58" s="275">
        <v>2</v>
      </c>
      <c r="AK58" s="98">
        <v>2</v>
      </c>
      <c r="AL58" s="98">
        <v>0</v>
      </c>
      <c r="AM58" s="98" t="s">
        <v>54</v>
      </c>
      <c r="AN58" s="303">
        <v>4</v>
      </c>
      <c r="AO58" s="107"/>
    </row>
    <row r="59" spans="1:41" ht="12.75" customHeight="1" thickBot="1">
      <c r="A59" s="499" t="s">
        <v>75</v>
      </c>
      <c r="B59" s="500"/>
      <c r="C59" s="501"/>
      <c r="D59" s="86">
        <f>D26+D18+D8+D36+D53</f>
        <v>105</v>
      </c>
      <c r="E59" s="86">
        <f>E26+E18+E8+E36+E53+E45</f>
        <v>155</v>
      </c>
      <c r="F59" s="86">
        <f aca="true" t="shared" si="16" ref="F59:AN59">F26+F18+F8+F36+F45+F53</f>
        <v>12</v>
      </c>
      <c r="G59" s="86">
        <f t="shared" si="16"/>
        <v>12</v>
      </c>
      <c r="H59" s="86">
        <f t="shared" si="16"/>
        <v>3</v>
      </c>
      <c r="I59" s="86">
        <f t="shared" si="16"/>
        <v>0</v>
      </c>
      <c r="J59" s="86">
        <f t="shared" si="16"/>
        <v>30</v>
      </c>
      <c r="K59" s="86">
        <f t="shared" si="16"/>
        <v>12</v>
      </c>
      <c r="L59" s="86">
        <f t="shared" si="16"/>
        <v>8</v>
      </c>
      <c r="M59" s="86">
        <f t="shared" si="16"/>
        <v>4</v>
      </c>
      <c r="N59" s="86">
        <f t="shared" si="16"/>
        <v>0</v>
      </c>
      <c r="O59" s="86">
        <f t="shared" si="16"/>
        <v>30</v>
      </c>
      <c r="P59" s="86">
        <f t="shared" si="16"/>
        <v>10</v>
      </c>
      <c r="Q59" s="86">
        <f t="shared" si="16"/>
        <v>5</v>
      </c>
      <c r="R59" s="86">
        <f t="shared" si="16"/>
        <v>7</v>
      </c>
      <c r="S59" s="86">
        <f t="shared" si="16"/>
        <v>0</v>
      </c>
      <c r="T59" s="86">
        <f t="shared" si="16"/>
        <v>28</v>
      </c>
      <c r="U59" s="86">
        <f t="shared" si="16"/>
        <v>10</v>
      </c>
      <c r="V59" s="86">
        <f t="shared" si="16"/>
        <v>5</v>
      </c>
      <c r="W59" s="86">
        <f t="shared" si="16"/>
        <v>6</v>
      </c>
      <c r="X59" s="86">
        <f t="shared" si="16"/>
        <v>0</v>
      </c>
      <c r="Y59" s="86">
        <f t="shared" si="16"/>
        <v>33</v>
      </c>
      <c r="Z59" s="86">
        <f t="shared" si="16"/>
        <v>6</v>
      </c>
      <c r="AA59" s="86">
        <f t="shared" si="16"/>
        <v>3</v>
      </c>
      <c r="AB59" s="86">
        <f t="shared" si="16"/>
        <v>1</v>
      </c>
      <c r="AC59" s="86">
        <f t="shared" si="16"/>
        <v>0</v>
      </c>
      <c r="AD59" s="86">
        <f t="shared" si="16"/>
        <v>20</v>
      </c>
      <c r="AE59" s="86">
        <f t="shared" si="16"/>
        <v>4</v>
      </c>
      <c r="AF59" s="86">
        <f t="shared" si="16"/>
        <v>2</v>
      </c>
      <c r="AG59" s="86">
        <f t="shared" si="16"/>
        <v>0</v>
      </c>
      <c r="AH59" s="86">
        <f t="shared" si="16"/>
        <v>0</v>
      </c>
      <c r="AI59" s="86">
        <f t="shared" si="16"/>
        <v>10</v>
      </c>
      <c r="AJ59" s="86">
        <f t="shared" si="16"/>
        <v>2</v>
      </c>
      <c r="AK59" s="86">
        <f t="shared" si="16"/>
        <v>2</v>
      </c>
      <c r="AL59" s="86">
        <f t="shared" si="16"/>
        <v>0</v>
      </c>
      <c r="AM59" s="86">
        <f t="shared" si="16"/>
        <v>0</v>
      </c>
      <c r="AN59" s="86">
        <f t="shared" si="16"/>
        <v>6</v>
      </c>
      <c r="AO59" s="107"/>
    </row>
    <row r="60" spans="1:41" ht="12.75" customHeight="1">
      <c r="A60" s="82"/>
      <c r="B60" s="82"/>
      <c r="C60" s="109" t="s">
        <v>79</v>
      </c>
      <c r="D60" s="110"/>
      <c r="E60" s="111"/>
      <c r="F60" s="110"/>
      <c r="G60" s="112"/>
      <c r="H60" s="112"/>
      <c r="I60" s="112">
        <f>COUNTIF(I9:I45,"s")+COUNTIF(I56:I58,"s")</f>
        <v>0</v>
      </c>
      <c r="J60" s="111"/>
      <c r="K60" s="110"/>
      <c r="L60" s="112"/>
      <c r="M60" s="112"/>
      <c r="N60" s="112">
        <f>COUNTIF(N9:N47,"s")+COUNTIF(N56:N58,"s")</f>
        <v>0</v>
      </c>
      <c r="O60" s="111"/>
      <c r="P60" s="110"/>
      <c r="Q60" s="112"/>
      <c r="R60" s="112"/>
      <c r="S60" s="112">
        <f>COUNTIF(S9:S47,"s")+COUNTIF(S56:S58,"s")</f>
        <v>0</v>
      </c>
      <c r="T60" s="111"/>
      <c r="U60" s="110"/>
      <c r="V60" s="112"/>
      <c r="W60" s="112"/>
      <c r="X60" s="112">
        <f>COUNTIF(X9:X47,"s")+COUNTIF(X56:X58,"s")</f>
        <v>0</v>
      </c>
      <c r="Y60" s="111"/>
      <c r="Z60" s="110"/>
      <c r="AA60" s="112"/>
      <c r="AB60" s="112"/>
      <c r="AC60" s="112">
        <f>COUNTIF(AC9:AC47,"s")+COUNTIF(AC56:AC58,"s")</f>
        <v>0</v>
      </c>
      <c r="AD60" s="111"/>
      <c r="AE60" s="110"/>
      <c r="AF60" s="112"/>
      <c r="AG60" s="112"/>
      <c r="AH60" s="112">
        <f>COUNTIF(AH9:AH47,"s")+COUNTIF(AH56:AH58,"s")</f>
        <v>0</v>
      </c>
      <c r="AI60" s="111"/>
      <c r="AJ60" s="110"/>
      <c r="AK60" s="112"/>
      <c r="AL60" s="112"/>
      <c r="AM60" s="112">
        <f>COUNTIF(AM9:AM47,"s")+COUNTIF(AM56:AM58,"s")</f>
        <v>0</v>
      </c>
      <c r="AN60" s="111"/>
      <c r="AO60" s="82"/>
    </row>
    <row r="61" spans="1:41" ht="12.75" customHeight="1">
      <c r="A61" s="82"/>
      <c r="B61" s="82"/>
      <c r="C61" s="100" t="s">
        <v>80</v>
      </c>
      <c r="D61" s="113"/>
      <c r="E61" s="114"/>
      <c r="F61" s="113"/>
      <c r="G61" s="115"/>
      <c r="H61" s="115"/>
      <c r="I61" s="115">
        <f>COUNTIF(I9:I45,"v")+COUNTIF(I56:I58,"v")</f>
        <v>3</v>
      </c>
      <c r="J61" s="114"/>
      <c r="K61" s="113"/>
      <c r="L61" s="115"/>
      <c r="M61" s="115"/>
      <c r="N61" s="115">
        <f>COUNTIF(N9:N47,"v")+COUNTIF(N56:N58,"v")</f>
        <v>3</v>
      </c>
      <c r="O61" s="114"/>
      <c r="P61" s="113"/>
      <c r="Q61" s="115"/>
      <c r="R61" s="115"/>
      <c r="S61" s="115">
        <f>COUNTIF(S9:S47,"v")+COUNTIF(S56:S58,"v")</f>
        <v>0</v>
      </c>
      <c r="T61" s="114"/>
      <c r="U61" s="113"/>
      <c r="V61" s="115"/>
      <c r="W61" s="115"/>
      <c r="X61" s="115">
        <f>COUNTIF(X9:X47,"v")+COUNTIF(X56:X58,"v")</f>
        <v>2</v>
      </c>
      <c r="Y61" s="114"/>
      <c r="Z61" s="113"/>
      <c r="AA61" s="115"/>
      <c r="AB61" s="115"/>
      <c r="AC61" s="115">
        <f>COUNTIF(AC9:AC47,"v")+COUNTIF(AC56:AC58,"v")</f>
        <v>0</v>
      </c>
      <c r="AD61" s="114"/>
      <c r="AE61" s="113"/>
      <c r="AF61" s="115"/>
      <c r="AG61" s="115"/>
      <c r="AH61" s="115">
        <f>COUNTIF(AH9:AH47,"v")+COUNTIF(AH56:AH58,"v")</f>
        <v>0</v>
      </c>
      <c r="AI61" s="114"/>
      <c r="AJ61" s="113"/>
      <c r="AK61" s="115"/>
      <c r="AL61" s="115"/>
      <c r="AM61" s="115">
        <f>COUNTIF(AM9:AM47,"v")+COUNTIF(AM56:AM58,"v")</f>
        <v>0</v>
      </c>
      <c r="AN61" s="114"/>
      <c r="AO61" s="82"/>
    </row>
    <row r="62" spans="1:41" ht="12.75" customHeight="1">
      <c r="A62" s="82"/>
      <c r="B62" s="82"/>
      <c r="C62" s="100" t="s">
        <v>339</v>
      </c>
      <c r="D62" s="113"/>
      <c r="E62" s="114"/>
      <c r="F62" s="113"/>
      <c r="G62" s="115"/>
      <c r="H62" s="115"/>
      <c r="I62" s="115"/>
      <c r="J62" s="114"/>
      <c r="K62" s="113"/>
      <c r="L62" s="115"/>
      <c r="M62" s="115"/>
      <c r="N62" s="115"/>
      <c r="O62" s="114"/>
      <c r="P62" s="113"/>
      <c r="Q62" s="115"/>
      <c r="R62" s="115"/>
      <c r="S62" s="115"/>
      <c r="T62" s="114"/>
      <c r="U62" s="113"/>
      <c r="V62" s="115"/>
      <c r="W62" s="115"/>
      <c r="X62" s="115"/>
      <c r="Y62" s="114"/>
      <c r="Z62" s="113"/>
      <c r="AA62" s="115"/>
      <c r="AB62" s="115"/>
      <c r="AC62" s="115"/>
      <c r="AD62" s="114"/>
      <c r="AE62" s="113"/>
      <c r="AF62" s="115"/>
      <c r="AG62" s="115"/>
      <c r="AH62" s="115"/>
      <c r="AI62" s="114"/>
      <c r="AJ62" s="113"/>
      <c r="AK62" s="115"/>
      <c r="AL62" s="115"/>
      <c r="AM62" s="115"/>
      <c r="AN62" s="114"/>
      <c r="AO62" s="82"/>
    </row>
    <row r="63" spans="1:41" ht="12.75" customHeight="1">
      <c r="A63" s="82"/>
      <c r="B63" s="82"/>
      <c r="C63" s="100" t="s">
        <v>81</v>
      </c>
      <c r="D63" s="113"/>
      <c r="E63" s="114"/>
      <c r="F63" s="113"/>
      <c r="G63" s="115"/>
      <c r="H63" s="115"/>
      <c r="I63" s="115">
        <f>COUNTIF(I9:I45,"é")+COUNTIF(I56:I58,"é")</f>
        <v>4</v>
      </c>
      <c r="J63" s="114"/>
      <c r="K63" s="113"/>
      <c r="L63" s="115"/>
      <c r="M63" s="115"/>
      <c r="N63" s="115">
        <f>COUNTIF(N9:N47,"é")+COUNTIF(N56:N58,"é")</f>
        <v>4</v>
      </c>
      <c r="O63" s="114"/>
      <c r="P63" s="113"/>
      <c r="Q63" s="115"/>
      <c r="R63" s="115"/>
      <c r="S63" s="115">
        <f>COUNTIF(S9:S47,"é")+COUNTIF(S56:S58,"é")</f>
        <v>7</v>
      </c>
      <c r="T63" s="114"/>
      <c r="U63" s="113"/>
      <c r="V63" s="115"/>
      <c r="W63" s="115"/>
      <c r="X63" s="115">
        <f>COUNTIF(X9:X47,"é")+COUNTIF(X56:X58,"é")</f>
        <v>6</v>
      </c>
      <c r="Y63" s="114"/>
      <c r="Z63" s="113"/>
      <c r="AA63" s="115"/>
      <c r="AB63" s="115"/>
      <c r="AC63" s="115">
        <f>COUNTIF(AC9:AC47,"é")+COUNTIF(AC56:AC58,"é")</f>
        <v>4</v>
      </c>
      <c r="AD63" s="114"/>
      <c r="AE63" s="113"/>
      <c r="AF63" s="115"/>
      <c r="AG63" s="115"/>
      <c r="AH63" s="115">
        <f>COUNTIF(AH9:AH47,"é")+COUNTIF(AH56:AH58,"é")</f>
        <v>2</v>
      </c>
      <c r="AI63" s="114"/>
      <c r="AJ63" s="113"/>
      <c r="AK63" s="115"/>
      <c r="AL63" s="115"/>
      <c r="AM63" s="115">
        <f>COUNTIF(AM9:AM47,"é")+COUNTIF(AM56:AM58,"é")</f>
        <v>1</v>
      </c>
      <c r="AN63" s="114"/>
      <c r="AO63" s="82"/>
    </row>
    <row r="64" spans="1:41" ht="12.75" customHeight="1" thickBot="1">
      <c r="A64" s="82"/>
      <c r="B64" s="82"/>
      <c r="C64" s="116" t="s">
        <v>70</v>
      </c>
      <c r="D64" s="117"/>
      <c r="E64" s="118"/>
      <c r="F64" s="117"/>
      <c r="G64" s="119"/>
      <c r="H64" s="119"/>
      <c r="I64" s="119">
        <f>COUNTIF(I9:I45,"a")+COUNTIF(I56:I58,"a")</f>
        <v>0</v>
      </c>
      <c r="J64" s="118"/>
      <c r="K64" s="117"/>
      <c r="L64" s="119"/>
      <c r="M64" s="119"/>
      <c r="N64" s="119">
        <f>COUNTIF(N9:N47,"a")+COUNTIF(N56:N58,"a")</f>
        <v>0</v>
      </c>
      <c r="O64" s="118"/>
      <c r="P64" s="117"/>
      <c r="Q64" s="119"/>
      <c r="R64" s="119"/>
      <c r="S64" s="119">
        <f>COUNTIF(S9:S47,"a")+COUNTIF(S56:S58,"a")</f>
        <v>0</v>
      </c>
      <c r="T64" s="118"/>
      <c r="U64" s="117"/>
      <c r="V64" s="119"/>
      <c r="W64" s="119"/>
      <c r="X64" s="119">
        <f>COUNTIF(X9:X47,"a")+COUNTIF(X56:X58,"a")</f>
        <v>0</v>
      </c>
      <c r="Y64" s="118"/>
      <c r="Z64" s="117"/>
      <c r="AA64" s="119"/>
      <c r="AB64" s="119"/>
      <c r="AC64" s="119">
        <f>COUNTIF(AC9:AC47,"a")+COUNTIF(AC56:AC58,"a")</f>
        <v>0</v>
      </c>
      <c r="AD64" s="118"/>
      <c r="AE64" s="117"/>
      <c r="AF64" s="119"/>
      <c r="AG64" s="119"/>
      <c r="AH64" s="119">
        <f>COUNTIF(AH9:AH47,"a")+COUNTIF(AH56:AH58,"a")</f>
        <v>0</v>
      </c>
      <c r="AI64" s="118"/>
      <c r="AJ64" s="117"/>
      <c r="AK64" s="119"/>
      <c r="AL64" s="119"/>
      <c r="AM64" s="119">
        <f>COUNTIF(AM9:AM47,"a")+COUNTIF(AM56:AM58,"a")</f>
        <v>0</v>
      </c>
      <c r="AN64" s="118"/>
      <c r="AO64" s="195"/>
    </row>
    <row r="65" spans="1:41" ht="12.75" customHeight="1">
      <c r="A65" s="82"/>
      <c r="B65" s="120" t="s">
        <v>69</v>
      </c>
      <c r="C65" s="121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195"/>
    </row>
    <row r="66" ht="12.75" customHeight="1">
      <c r="C66" s="206"/>
    </row>
    <row r="67" spans="4:41" ht="12.75" customHeight="1">
      <c r="D67" s="16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46" t="s">
        <v>341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" thickBot="1">
      <c r="A68" s="207" t="s">
        <v>93</v>
      </c>
      <c r="C68" s="16"/>
      <c r="D68" s="195"/>
      <c r="E68" s="2"/>
      <c r="F68" s="46"/>
      <c r="G68" s="46"/>
      <c r="H68" s="46"/>
      <c r="I68" s="46"/>
      <c r="J68" s="311"/>
      <c r="K68" s="2"/>
      <c r="L68" s="2"/>
      <c r="M68" s="2"/>
      <c r="N68" s="2"/>
      <c r="O68" s="2"/>
      <c r="P68" s="2"/>
      <c r="Q68" s="2"/>
      <c r="R68" s="2"/>
      <c r="S68" s="2"/>
      <c r="T68" s="2"/>
      <c r="U68" s="46" t="s">
        <v>342</v>
      </c>
      <c r="V68" s="2"/>
      <c r="W68" s="2"/>
      <c r="X68" s="2"/>
      <c r="Y68" s="2"/>
      <c r="Z68" s="46" t="s">
        <v>24</v>
      </c>
      <c r="AA68" s="46" t="s">
        <v>25</v>
      </c>
      <c r="AB68" s="46" t="s">
        <v>26</v>
      </c>
      <c r="AC68" s="46" t="s">
        <v>27</v>
      </c>
      <c r="AD68" s="311" t="s">
        <v>28</v>
      </c>
      <c r="AE68" s="46" t="s">
        <v>24</v>
      </c>
      <c r="AF68" s="46" t="s">
        <v>25</v>
      </c>
      <c r="AG68" s="46" t="s">
        <v>26</v>
      </c>
      <c r="AH68" s="46" t="s">
        <v>27</v>
      </c>
      <c r="AI68" s="311" t="s">
        <v>28</v>
      </c>
      <c r="AJ68" s="46" t="s">
        <v>24</v>
      </c>
      <c r="AK68" s="46" t="s">
        <v>25</v>
      </c>
      <c r="AL68" s="46" t="s">
        <v>26</v>
      </c>
      <c r="AM68" s="46" t="s">
        <v>27</v>
      </c>
      <c r="AN68" s="311" t="s">
        <v>28</v>
      </c>
      <c r="AO68" s="2"/>
    </row>
    <row r="69" spans="1:41" ht="13.5" thickBot="1">
      <c r="A69" s="491" t="s">
        <v>78</v>
      </c>
      <c r="B69" s="492"/>
      <c r="C69" s="493"/>
      <c r="D69" s="132">
        <f aca="true" t="shared" si="17" ref="D69:AN69">SUM(D70:D81)</f>
        <v>42</v>
      </c>
      <c r="E69" s="217">
        <f t="shared" si="17"/>
        <v>55</v>
      </c>
      <c r="F69" s="157">
        <f t="shared" si="17"/>
        <v>0</v>
      </c>
      <c r="G69" s="157">
        <f t="shared" si="17"/>
        <v>0</v>
      </c>
      <c r="H69" s="157">
        <f t="shared" si="17"/>
        <v>0</v>
      </c>
      <c r="I69" s="157">
        <f t="shared" si="17"/>
        <v>0</v>
      </c>
      <c r="J69" s="126">
        <f t="shared" si="17"/>
        <v>0</v>
      </c>
      <c r="K69" s="155">
        <f t="shared" si="17"/>
        <v>0</v>
      </c>
      <c r="L69" s="157">
        <f t="shared" si="17"/>
        <v>0</v>
      </c>
      <c r="M69" s="157">
        <f t="shared" si="17"/>
        <v>0</v>
      </c>
      <c r="N69" s="157">
        <f t="shared" si="17"/>
        <v>0</v>
      </c>
      <c r="O69" s="126">
        <f t="shared" si="17"/>
        <v>0</v>
      </c>
      <c r="P69" s="155">
        <f t="shared" si="17"/>
        <v>0</v>
      </c>
      <c r="Q69" s="157">
        <f t="shared" si="17"/>
        <v>0</v>
      </c>
      <c r="R69" s="157">
        <f t="shared" si="17"/>
        <v>0</v>
      </c>
      <c r="S69" s="157">
        <f t="shared" si="17"/>
        <v>0</v>
      </c>
      <c r="T69" s="126">
        <f t="shared" si="17"/>
        <v>0</v>
      </c>
      <c r="U69" s="157">
        <f t="shared" si="17"/>
        <v>0</v>
      </c>
      <c r="V69" s="157">
        <f t="shared" si="17"/>
        <v>0</v>
      </c>
      <c r="W69" s="157">
        <f t="shared" si="17"/>
        <v>0</v>
      </c>
      <c r="X69" s="157">
        <f t="shared" si="17"/>
        <v>0</v>
      </c>
      <c r="Y69" s="126">
        <f t="shared" si="17"/>
        <v>0</v>
      </c>
      <c r="Z69" s="155">
        <f t="shared" si="17"/>
        <v>4</v>
      </c>
      <c r="AA69" s="157">
        <f t="shared" si="17"/>
        <v>4</v>
      </c>
      <c r="AB69" s="157">
        <f t="shared" si="17"/>
        <v>3</v>
      </c>
      <c r="AC69" s="157">
        <f t="shared" si="17"/>
        <v>0</v>
      </c>
      <c r="AD69" s="126">
        <f t="shared" si="17"/>
        <v>12</v>
      </c>
      <c r="AE69" s="155">
        <f t="shared" si="17"/>
        <v>6</v>
      </c>
      <c r="AF69" s="157">
        <f t="shared" si="17"/>
        <v>5</v>
      </c>
      <c r="AG69" s="157">
        <f t="shared" si="17"/>
        <v>6</v>
      </c>
      <c r="AH69" s="157">
        <f t="shared" si="17"/>
        <v>0</v>
      </c>
      <c r="AI69" s="126">
        <f t="shared" si="17"/>
        <v>21</v>
      </c>
      <c r="AJ69" s="155">
        <f t="shared" si="17"/>
        <v>6</v>
      </c>
      <c r="AK69" s="157">
        <f t="shared" si="17"/>
        <v>4</v>
      </c>
      <c r="AL69" s="157">
        <f t="shared" si="17"/>
        <v>4</v>
      </c>
      <c r="AM69" s="157">
        <f t="shared" si="17"/>
        <v>0</v>
      </c>
      <c r="AN69" s="126">
        <f t="shared" si="17"/>
        <v>22</v>
      </c>
      <c r="AO69" s="20"/>
    </row>
    <row r="70" spans="1:41" ht="14.25" thickBot="1">
      <c r="A70" s="19">
        <v>48</v>
      </c>
      <c r="B70" s="443" t="s">
        <v>304</v>
      </c>
      <c r="C70" s="49" t="s">
        <v>213</v>
      </c>
      <c r="D70" s="94">
        <f>SUM(F70:H70)+SUM(K70:M70)+SUM(P70:R70)+SUM(U70:W70)+SUM(Z70:AB70)+SUM(AE70:AG70)+SUM(AJ70:AL70)</f>
        <v>3</v>
      </c>
      <c r="E70" s="94">
        <f>J70+O70+T70+Y70+AD70+AI70+AN70</f>
        <v>4</v>
      </c>
      <c r="F70" s="283"/>
      <c r="G70" s="21"/>
      <c r="H70" s="21"/>
      <c r="I70" s="21"/>
      <c r="J70" s="312"/>
      <c r="K70" s="313"/>
      <c r="L70" s="21"/>
      <c r="M70" s="21"/>
      <c r="N70" s="21"/>
      <c r="O70" s="357"/>
      <c r="P70" s="313"/>
      <c r="Q70" s="21"/>
      <c r="R70" s="21"/>
      <c r="S70" s="21"/>
      <c r="T70" s="312"/>
      <c r="U70" s="283"/>
      <c r="V70" s="21"/>
      <c r="W70" s="21"/>
      <c r="X70" s="21"/>
      <c r="Y70" s="357"/>
      <c r="Z70" s="313">
        <v>2</v>
      </c>
      <c r="AA70" s="21">
        <v>0</v>
      </c>
      <c r="AB70" s="21">
        <v>1</v>
      </c>
      <c r="AC70" s="21" t="s">
        <v>54</v>
      </c>
      <c r="AD70" s="312">
        <v>4</v>
      </c>
      <c r="AE70" s="283"/>
      <c r="AF70" s="21"/>
      <c r="AG70" s="21"/>
      <c r="AH70" s="21"/>
      <c r="AI70" s="312"/>
      <c r="AJ70" s="283"/>
      <c r="AK70" s="21"/>
      <c r="AL70" s="21"/>
      <c r="AM70" s="21"/>
      <c r="AN70" s="357"/>
      <c r="AO70" s="419"/>
    </row>
    <row r="71" spans="1:41" ht="14.25" thickBot="1">
      <c r="A71" s="20">
        <v>49</v>
      </c>
      <c r="B71" s="443" t="s">
        <v>305</v>
      </c>
      <c r="C71" s="49" t="s">
        <v>247</v>
      </c>
      <c r="D71" s="94">
        <f aca="true" t="shared" si="18" ref="D71:D81">SUM(F71:H71)+SUM(K71:M71)+SUM(P71:R71)+SUM(U71:W71)+SUM(Z71:AB71)+SUM(AE71:AG71)+SUM(AJ71:AL71)</f>
        <v>4</v>
      </c>
      <c r="E71" s="94">
        <f aca="true" t="shared" si="19" ref="E71:E81">J71+O71+T71+Y71+AD71+AI71+AN71</f>
        <v>4</v>
      </c>
      <c r="F71" s="283"/>
      <c r="G71" s="21"/>
      <c r="H71" s="21"/>
      <c r="I71" s="21"/>
      <c r="J71" s="312"/>
      <c r="K71" s="313"/>
      <c r="L71" s="21"/>
      <c r="M71" s="21"/>
      <c r="N71" s="21"/>
      <c r="O71" s="357"/>
      <c r="P71" s="313"/>
      <c r="Q71" s="21"/>
      <c r="R71" s="21"/>
      <c r="S71" s="21"/>
      <c r="T71" s="312"/>
      <c r="U71" s="283"/>
      <c r="V71" s="21"/>
      <c r="W71" s="21"/>
      <c r="X71" s="21"/>
      <c r="Y71" s="357"/>
      <c r="Z71" s="313"/>
      <c r="AA71" s="21"/>
      <c r="AB71" s="21"/>
      <c r="AC71" s="21"/>
      <c r="AD71" s="312"/>
      <c r="AE71" s="283">
        <v>2</v>
      </c>
      <c r="AF71" s="21">
        <v>0</v>
      </c>
      <c r="AG71" s="21">
        <v>2</v>
      </c>
      <c r="AH71" s="21" t="s">
        <v>31</v>
      </c>
      <c r="AI71" s="312">
        <v>4</v>
      </c>
      <c r="AJ71" s="283"/>
      <c r="AK71" s="21"/>
      <c r="AL71" s="21"/>
      <c r="AM71" s="21"/>
      <c r="AN71" s="312"/>
      <c r="AO71" s="420" t="s">
        <v>213</v>
      </c>
    </row>
    <row r="72" spans="1:41" ht="14.25" thickBot="1">
      <c r="A72" s="19">
        <v>50</v>
      </c>
      <c r="B72" s="443" t="s">
        <v>306</v>
      </c>
      <c r="C72" s="5" t="s">
        <v>248</v>
      </c>
      <c r="D72" s="94">
        <f>SUM(F72:H72)+SUM(K72:M72)+SUM(P72:R72)+SUM(U72:W72)+SUM(Z72:AB72)+SUM(AE72:AG72)+SUM(AJ72:AL72)</f>
        <v>3</v>
      </c>
      <c r="E72" s="94">
        <f>J72+O72+T72+Y72+AD72+AI72+AN72</f>
        <v>4</v>
      </c>
      <c r="F72" s="283"/>
      <c r="G72" s="21"/>
      <c r="H72" s="21"/>
      <c r="I72" s="21"/>
      <c r="J72" s="312"/>
      <c r="K72" s="313"/>
      <c r="L72" s="21"/>
      <c r="M72" s="21"/>
      <c r="N72" s="21"/>
      <c r="O72" s="357"/>
      <c r="P72" s="313"/>
      <c r="Q72" s="21"/>
      <c r="R72" s="21"/>
      <c r="S72" s="21"/>
      <c r="T72" s="312"/>
      <c r="U72" s="283"/>
      <c r="V72" s="21"/>
      <c r="W72" s="21"/>
      <c r="X72" s="21"/>
      <c r="Y72" s="357"/>
      <c r="Z72" s="313"/>
      <c r="AA72" s="21"/>
      <c r="AB72" s="21"/>
      <c r="AC72" s="21"/>
      <c r="AD72" s="312"/>
      <c r="AF72" s="98"/>
      <c r="AG72" s="98"/>
      <c r="AH72" s="98"/>
      <c r="AI72" s="357"/>
      <c r="AJ72" s="313">
        <v>2</v>
      </c>
      <c r="AK72" s="21">
        <v>0</v>
      </c>
      <c r="AL72" s="21">
        <v>1</v>
      </c>
      <c r="AM72" s="21" t="s">
        <v>31</v>
      </c>
      <c r="AN72" s="312">
        <v>4</v>
      </c>
      <c r="AO72" s="420"/>
    </row>
    <row r="73" spans="1:41" ht="26.25" thickBot="1">
      <c r="A73" s="20">
        <v>51</v>
      </c>
      <c r="B73" s="443" t="s">
        <v>307</v>
      </c>
      <c r="C73" s="49" t="s">
        <v>216</v>
      </c>
      <c r="D73" s="94">
        <f t="shared" si="18"/>
        <v>4</v>
      </c>
      <c r="E73" s="94">
        <f t="shared" si="19"/>
        <v>4</v>
      </c>
      <c r="F73" s="284"/>
      <c r="G73" s="18"/>
      <c r="H73" s="18"/>
      <c r="I73" s="18"/>
      <c r="J73" s="314"/>
      <c r="K73" s="315"/>
      <c r="L73" s="18"/>
      <c r="M73" s="18"/>
      <c r="N73" s="18"/>
      <c r="O73" s="358"/>
      <c r="P73" s="315"/>
      <c r="Q73" s="18"/>
      <c r="R73" s="18"/>
      <c r="S73" s="18"/>
      <c r="T73" s="314"/>
      <c r="U73" s="284"/>
      <c r="V73" s="18"/>
      <c r="W73" s="18"/>
      <c r="X73" s="18"/>
      <c r="Y73" s="358"/>
      <c r="Z73" s="315"/>
      <c r="AA73" s="18"/>
      <c r="AB73" s="18"/>
      <c r="AC73" s="18"/>
      <c r="AD73" s="314"/>
      <c r="AE73" s="284"/>
      <c r="AF73" s="18"/>
      <c r="AG73" s="18"/>
      <c r="AH73" s="18"/>
      <c r="AI73" s="314"/>
      <c r="AJ73" s="315">
        <v>2</v>
      </c>
      <c r="AK73" s="18">
        <v>1</v>
      </c>
      <c r="AL73" s="18">
        <v>1</v>
      </c>
      <c r="AM73" s="18" t="s">
        <v>54</v>
      </c>
      <c r="AN73" s="314">
        <v>4</v>
      </c>
      <c r="AO73" s="420"/>
    </row>
    <row r="74" spans="1:41" ht="14.25" thickBot="1">
      <c r="A74" s="19">
        <v>52</v>
      </c>
      <c r="B74" s="443" t="s">
        <v>308</v>
      </c>
      <c r="C74" s="49" t="s">
        <v>38</v>
      </c>
      <c r="D74" s="94">
        <f t="shared" si="18"/>
        <v>4</v>
      </c>
      <c r="E74" s="94">
        <f t="shared" si="19"/>
        <v>4</v>
      </c>
      <c r="F74" s="284"/>
      <c r="G74" s="18"/>
      <c r="H74" s="18"/>
      <c r="I74" s="18"/>
      <c r="J74" s="314"/>
      <c r="K74" s="315"/>
      <c r="L74" s="18"/>
      <c r="M74" s="18"/>
      <c r="N74" s="18"/>
      <c r="O74" s="358"/>
      <c r="P74" s="315"/>
      <c r="Q74" s="18"/>
      <c r="R74" s="18"/>
      <c r="S74" s="18"/>
      <c r="T74" s="314"/>
      <c r="U74" s="284"/>
      <c r="V74" s="18"/>
      <c r="W74" s="18"/>
      <c r="X74" s="18"/>
      <c r="Y74" s="358"/>
      <c r="Z74" s="315">
        <v>2</v>
      </c>
      <c r="AA74" s="18">
        <v>0</v>
      </c>
      <c r="AB74" s="18">
        <v>2</v>
      </c>
      <c r="AC74" s="18" t="s">
        <v>54</v>
      </c>
      <c r="AD74" s="314">
        <v>4</v>
      </c>
      <c r="AE74" s="284"/>
      <c r="AF74" s="18"/>
      <c r="AG74" s="18"/>
      <c r="AH74" s="18"/>
      <c r="AI74" s="314"/>
      <c r="AJ74" s="284"/>
      <c r="AK74" s="18"/>
      <c r="AL74" s="18"/>
      <c r="AM74" s="18"/>
      <c r="AN74" s="314"/>
      <c r="AO74" s="420" t="s">
        <v>67</v>
      </c>
    </row>
    <row r="75" spans="1:41" ht="26.25" thickBot="1">
      <c r="A75" s="20">
        <v>53</v>
      </c>
      <c r="B75" s="443" t="s">
        <v>309</v>
      </c>
      <c r="C75" s="49" t="s">
        <v>249</v>
      </c>
      <c r="D75" s="94">
        <f t="shared" si="18"/>
        <v>4</v>
      </c>
      <c r="E75" s="94">
        <f t="shared" si="19"/>
        <v>4</v>
      </c>
      <c r="F75" s="284"/>
      <c r="G75" s="18"/>
      <c r="H75" s="18"/>
      <c r="I75" s="18"/>
      <c r="J75" s="314"/>
      <c r="K75" s="315"/>
      <c r="L75" s="18"/>
      <c r="M75" s="18"/>
      <c r="N75" s="18"/>
      <c r="O75" s="358"/>
      <c r="P75" s="315"/>
      <c r="Q75" s="18"/>
      <c r="R75" s="18"/>
      <c r="S75" s="18"/>
      <c r="T75" s="314"/>
      <c r="U75" s="284"/>
      <c r="V75" s="18"/>
      <c r="W75" s="18"/>
      <c r="X75" s="18"/>
      <c r="Y75" s="358"/>
      <c r="Z75" s="315"/>
      <c r="AA75" s="18"/>
      <c r="AB75" s="18"/>
      <c r="AC75" s="18"/>
      <c r="AD75" s="314"/>
      <c r="AE75" s="284">
        <v>2</v>
      </c>
      <c r="AF75" s="18">
        <v>0</v>
      </c>
      <c r="AG75" s="18">
        <v>2</v>
      </c>
      <c r="AH75" s="18" t="s">
        <v>31</v>
      </c>
      <c r="AI75" s="314">
        <v>4</v>
      </c>
      <c r="AJ75" s="284"/>
      <c r="AK75" s="18"/>
      <c r="AL75" s="18"/>
      <c r="AM75" s="18"/>
      <c r="AN75" s="314"/>
      <c r="AO75" s="420" t="s">
        <v>38</v>
      </c>
    </row>
    <row r="76" spans="1:41" ht="14.25" thickBot="1">
      <c r="A76" s="19">
        <v>54</v>
      </c>
      <c r="B76" s="443" t="s">
        <v>310</v>
      </c>
      <c r="C76" s="47" t="s">
        <v>250</v>
      </c>
      <c r="D76" s="94">
        <f t="shared" si="18"/>
        <v>4</v>
      </c>
      <c r="E76" s="94">
        <f t="shared" si="19"/>
        <v>4</v>
      </c>
      <c r="F76" s="284"/>
      <c r="G76" s="18"/>
      <c r="H76" s="18"/>
      <c r="I76" s="18"/>
      <c r="J76" s="314"/>
      <c r="K76" s="315"/>
      <c r="L76" s="18"/>
      <c r="M76" s="18"/>
      <c r="N76" s="18"/>
      <c r="O76" s="358"/>
      <c r="P76" s="315"/>
      <c r="Q76" s="18"/>
      <c r="R76" s="18"/>
      <c r="S76" s="18"/>
      <c r="T76" s="314"/>
      <c r="U76" s="284"/>
      <c r="V76" s="18"/>
      <c r="W76" s="18"/>
      <c r="X76" s="18"/>
      <c r="Y76" s="358"/>
      <c r="Z76" s="315"/>
      <c r="AA76" s="18"/>
      <c r="AB76" s="18"/>
      <c r="AC76" s="18"/>
      <c r="AD76" s="314"/>
      <c r="AE76" s="284">
        <v>2</v>
      </c>
      <c r="AF76" s="18">
        <v>0</v>
      </c>
      <c r="AG76" s="18">
        <v>2</v>
      </c>
      <c r="AH76" s="18" t="s">
        <v>54</v>
      </c>
      <c r="AI76" s="314">
        <v>4</v>
      </c>
      <c r="AJ76" s="284"/>
      <c r="AK76" s="18"/>
      <c r="AL76" s="18"/>
      <c r="AM76" s="18"/>
      <c r="AN76" s="314"/>
      <c r="AO76" s="420"/>
    </row>
    <row r="77" spans="1:41" ht="14.25" thickBot="1">
      <c r="A77" s="20">
        <v>55</v>
      </c>
      <c r="B77" s="443" t="s">
        <v>311</v>
      </c>
      <c r="C77" s="47" t="s">
        <v>251</v>
      </c>
      <c r="D77" s="94">
        <f t="shared" si="18"/>
        <v>4</v>
      </c>
      <c r="E77" s="94">
        <f t="shared" si="19"/>
        <v>4</v>
      </c>
      <c r="F77" s="284"/>
      <c r="G77" s="18"/>
      <c r="H77" s="21"/>
      <c r="I77" s="18"/>
      <c r="J77" s="314"/>
      <c r="K77" s="315"/>
      <c r="L77" s="18"/>
      <c r="M77" s="18"/>
      <c r="N77" s="18"/>
      <c r="O77" s="358"/>
      <c r="P77" s="315"/>
      <c r="Q77" s="18"/>
      <c r="R77" s="18"/>
      <c r="S77" s="18"/>
      <c r="T77" s="314"/>
      <c r="U77" s="284"/>
      <c r="V77" s="18"/>
      <c r="W77" s="18"/>
      <c r="X77" s="18"/>
      <c r="Y77" s="358"/>
      <c r="Z77" s="315"/>
      <c r="AA77" s="18"/>
      <c r="AB77" s="18"/>
      <c r="AC77" s="18"/>
      <c r="AD77" s="314"/>
      <c r="AE77" s="284"/>
      <c r="AF77" s="18"/>
      <c r="AG77" s="18"/>
      <c r="AH77" s="18"/>
      <c r="AI77" s="314"/>
      <c r="AJ77" s="284">
        <v>2</v>
      </c>
      <c r="AK77" s="18">
        <v>0</v>
      </c>
      <c r="AL77" s="18">
        <v>2</v>
      </c>
      <c r="AM77" s="18" t="s">
        <v>31</v>
      </c>
      <c r="AN77" s="314">
        <v>4</v>
      </c>
      <c r="AO77" s="420"/>
    </row>
    <row r="78" spans="1:41" ht="14.25" thickBot="1">
      <c r="A78" s="19">
        <v>56</v>
      </c>
      <c r="B78" s="443" t="s">
        <v>312</v>
      </c>
      <c r="C78" s="49" t="s">
        <v>197</v>
      </c>
      <c r="D78" s="94">
        <f t="shared" si="18"/>
        <v>4</v>
      </c>
      <c r="E78" s="94">
        <f t="shared" si="19"/>
        <v>4</v>
      </c>
      <c r="F78" s="284"/>
      <c r="G78" s="18"/>
      <c r="H78" s="18"/>
      <c r="I78" s="18"/>
      <c r="J78" s="314"/>
      <c r="K78" s="315"/>
      <c r="L78" s="18"/>
      <c r="M78" s="18"/>
      <c r="N78" s="18"/>
      <c r="O78" s="358"/>
      <c r="P78" s="315"/>
      <c r="Q78" s="18"/>
      <c r="R78" s="18"/>
      <c r="S78" s="18"/>
      <c r="T78" s="314"/>
      <c r="U78" s="284"/>
      <c r="V78" s="18"/>
      <c r="W78" s="18"/>
      <c r="X78" s="18"/>
      <c r="Y78" s="358"/>
      <c r="Z78" s="315">
        <v>0</v>
      </c>
      <c r="AA78" s="4">
        <v>4</v>
      </c>
      <c r="AB78" s="4">
        <v>0</v>
      </c>
      <c r="AC78" s="4" t="s">
        <v>54</v>
      </c>
      <c r="AD78" s="323">
        <v>4</v>
      </c>
      <c r="AE78" s="205"/>
      <c r="AF78" s="205"/>
      <c r="AG78" s="205"/>
      <c r="AH78" s="205"/>
      <c r="AI78" s="314"/>
      <c r="AJ78" s="284"/>
      <c r="AK78" s="18"/>
      <c r="AL78" s="18"/>
      <c r="AM78" s="18"/>
      <c r="AN78" s="314"/>
      <c r="AO78" s="420"/>
    </row>
    <row r="79" spans="1:41" ht="15.75" customHeight="1" thickBot="1">
      <c r="A79" s="20">
        <v>57</v>
      </c>
      <c r="B79" s="443" t="s">
        <v>313</v>
      </c>
      <c r="C79" s="49" t="s">
        <v>198</v>
      </c>
      <c r="D79" s="94">
        <f t="shared" si="18"/>
        <v>4</v>
      </c>
      <c r="E79" s="94">
        <f t="shared" si="19"/>
        <v>4</v>
      </c>
      <c r="F79" s="284"/>
      <c r="G79" s="18"/>
      <c r="H79" s="18"/>
      <c r="I79" s="18"/>
      <c r="J79" s="314"/>
      <c r="K79" s="315"/>
      <c r="L79" s="18"/>
      <c r="M79" s="18"/>
      <c r="N79" s="18"/>
      <c r="O79" s="358"/>
      <c r="P79" s="315"/>
      <c r="Q79" s="18"/>
      <c r="R79" s="18"/>
      <c r="S79" s="18"/>
      <c r="T79" s="314"/>
      <c r="U79" s="284"/>
      <c r="V79" s="18"/>
      <c r="W79" s="18"/>
      <c r="X79" s="18"/>
      <c r="Y79" s="358"/>
      <c r="Z79" s="290"/>
      <c r="AA79" s="4"/>
      <c r="AB79" s="4"/>
      <c r="AC79" s="4"/>
      <c r="AD79" s="323"/>
      <c r="AE79" s="289">
        <v>0</v>
      </c>
      <c r="AF79" s="4">
        <v>4</v>
      </c>
      <c r="AG79" s="4">
        <v>0</v>
      </c>
      <c r="AH79" s="4" t="s">
        <v>54</v>
      </c>
      <c r="AI79" s="323">
        <v>4</v>
      </c>
      <c r="AJ79" s="284"/>
      <c r="AK79" s="18"/>
      <c r="AL79" s="18"/>
      <c r="AM79" s="18"/>
      <c r="AN79" s="314"/>
      <c r="AO79" s="420" t="s">
        <v>197</v>
      </c>
    </row>
    <row r="80" spans="1:41" ht="14.25" thickBot="1">
      <c r="A80" s="19">
        <v>58</v>
      </c>
      <c r="B80" s="443" t="s">
        <v>314</v>
      </c>
      <c r="C80" s="257" t="s">
        <v>109</v>
      </c>
      <c r="D80" s="94">
        <f t="shared" si="18"/>
        <v>1</v>
      </c>
      <c r="E80" s="94">
        <f t="shared" si="19"/>
        <v>5</v>
      </c>
      <c r="F80" s="283"/>
      <c r="G80" s="21"/>
      <c r="H80" s="21"/>
      <c r="I80" s="21"/>
      <c r="J80" s="312"/>
      <c r="K80" s="313"/>
      <c r="L80" s="21"/>
      <c r="M80" s="21"/>
      <c r="N80" s="21"/>
      <c r="O80" s="357"/>
      <c r="P80" s="313"/>
      <c r="Q80" s="21"/>
      <c r="R80" s="21"/>
      <c r="S80" s="21"/>
      <c r="T80" s="312"/>
      <c r="U80" s="283"/>
      <c r="V80" s="21"/>
      <c r="W80" s="21"/>
      <c r="X80" s="21"/>
      <c r="Y80" s="357"/>
      <c r="Z80" s="313"/>
      <c r="AA80" s="21"/>
      <c r="AB80" s="21"/>
      <c r="AC80" s="21"/>
      <c r="AD80" s="312"/>
      <c r="AE80" s="284">
        <v>0</v>
      </c>
      <c r="AF80" s="18">
        <v>1</v>
      </c>
      <c r="AG80" s="18">
        <v>0</v>
      </c>
      <c r="AH80" s="18" t="s">
        <v>54</v>
      </c>
      <c r="AI80" s="314">
        <v>5</v>
      </c>
      <c r="AJ80" s="284"/>
      <c r="AK80" s="18"/>
      <c r="AL80" s="18"/>
      <c r="AM80" s="18"/>
      <c r="AN80" s="314"/>
      <c r="AO80" s="420"/>
    </row>
    <row r="81" spans="1:41" ht="14.25" thickBot="1">
      <c r="A81" s="20">
        <v>59</v>
      </c>
      <c r="B81" s="443" t="s">
        <v>315</v>
      </c>
      <c r="C81" s="258" t="s">
        <v>108</v>
      </c>
      <c r="D81" s="94">
        <f t="shared" si="18"/>
        <v>3</v>
      </c>
      <c r="E81" s="94">
        <f t="shared" si="19"/>
        <v>10</v>
      </c>
      <c r="F81" s="283"/>
      <c r="G81" s="21"/>
      <c r="H81" s="21"/>
      <c r="I81" s="21"/>
      <c r="J81" s="312"/>
      <c r="K81" s="313"/>
      <c r="L81" s="21"/>
      <c r="M81" s="21"/>
      <c r="N81" s="21"/>
      <c r="O81" s="357"/>
      <c r="P81" s="313"/>
      <c r="Q81" s="21"/>
      <c r="R81" s="21"/>
      <c r="S81" s="21"/>
      <c r="T81" s="312"/>
      <c r="U81" s="283"/>
      <c r="V81" s="21"/>
      <c r="W81" s="21"/>
      <c r="X81" s="21"/>
      <c r="Y81" s="357"/>
      <c r="Z81" s="313"/>
      <c r="AA81" s="21"/>
      <c r="AB81" s="21"/>
      <c r="AC81" s="21"/>
      <c r="AD81" s="312"/>
      <c r="AE81" s="284"/>
      <c r="AF81" s="18"/>
      <c r="AG81" s="18"/>
      <c r="AH81" s="18"/>
      <c r="AI81" s="314"/>
      <c r="AJ81" s="284">
        <v>0</v>
      </c>
      <c r="AK81" s="18">
        <v>3</v>
      </c>
      <c r="AL81" s="18">
        <v>0</v>
      </c>
      <c r="AM81" s="18" t="s">
        <v>54</v>
      </c>
      <c r="AN81" s="314">
        <v>10</v>
      </c>
      <c r="AO81" s="421" t="s">
        <v>124</v>
      </c>
    </row>
    <row r="82" spans="1:41" ht="13.5" thickBot="1">
      <c r="A82" s="494" t="s">
        <v>71</v>
      </c>
      <c r="B82" s="495"/>
      <c r="C82" s="496"/>
      <c r="D82" s="8">
        <f>D59+D69</f>
        <v>147</v>
      </c>
      <c r="E82" s="125">
        <f>E59+E69</f>
        <v>210</v>
      </c>
      <c r="F82" s="125">
        <f>F59+F69</f>
        <v>12</v>
      </c>
      <c r="G82" s="125">
        <f>G59+G69</f>
        <v>12</v>
      </c>
      <c r="H82" s="125">
        <f>H59+H69</f>
        <v>3</v>
      </c>
      <c r="I82" s="125"/>
      <c r="J82" s="125">
        <f>J59+J69</f>
        <v>30</v>
      </c>
      <c r="K82" s="125">
        <f>K59+K69</f>
        <v>12</v>
      </c>
      <c r="L82" s="125">
        <f>L59+L69</f>
        <v>8</v>
      </c>
      <c r="M82" s="125">
        <f>M59+M69</f>
        <v>4</v>
      </c>
      <c r="N82" s="125"/>
      <c r="O82" s="125">
        <f>O59+O69</f>
        <v>30</v>
      </c>
      <c r="P82" s="125">
        <f>P59+P69</f>
        <v>10</v>
      </c>
      <c r="Q82" s="125">
        <f>Q59+Q69</f>
        <v>5</v>
      </c>
      <c r="R82" s="125">
        <f>R59+R69</f>
        <v>7</v>
      </c>
      <c r="S82" s="125"/>
      <c r="T82" s="125">
        <f>T59+T69</f>
        <v>28</v>
      </c>
      <c r="U82" s="125">
        <f>U59+U69</f>
        <v>10</v>
      </c>
      <c r="V82" s="125">
        <f>V59+V69</f>
        <v>5</v>
      </c>
      <c r="W82" s="125">
        <f>W59+W69</f>
        <v>6</v>
      </c>
      <c r="X82" s="125"/>
      <c r="Y82" s="125">
        <f>Y59+Y69</f>
        <v>33</v>
      </c>
      <c r="Z82" s="125">
        <f>Z59+Z69</f>
        <v>10</v>
      </c>
      <c r="AA82" s="125">
        <f>AA59+AA69</f>
        <v>7</v>
      </c>
      <c r="AB82" s="125">
        <f>AB59+AB69</f>
        <v>4</v>
      </c>
      <c r="AC82" s="125"/>
      <c r="AD82" s="125">
        <f>AD59+AD69</f>
        <v>32</v>
      </c>
      <c r="AE82" s="125">
        <f>AE59+AE69</f>
        <v>10</v>
      </c>
      <c r="AF82" s="125">
        <f>AF59+AF69</f>
        <v>7</v>
      </c>
      <c r="AG82" s="125">
        <f>AG59+AG69</f>
        <v>6</v>
      </c>
      <c r="AH82" s="125"/>
      <c r="AI82" s="125">
        <f>AI59+AI69</f>
        <v>31</v>
      </c>
      <c r="AJ82" s="125">
        <f>AJ59+AJ69</f>
        <v>8</v>
      </c>
      <c r="AK82" s="125">
        <f>AK59+AK69</f>
        <v>6</v>
      </c>
      <c r="AL82" s="125">
        <f>AL59+AL69</f>
        <v>4</v>
      </c>
      <c r="AM82" s="125"/>
      <c r="AN82" s="125">
        <f>AN59+AN69</f>
        <v>28</v>
      </c>
      <c r="AO82" s="107"/>
    </row>
    <row r="83" spans="1:41" ht="12.75">
      <c r="A83" s="50"/>
      <c r="B83" s="51"/>
      <c r="C83" s="52" t="s">
        <v>79</v>
      </c>
      <c r="D83" s="53"/>
      <c r="E83" s="53"/>
      <c r="F83" s="285"/>
      <c r="G83" s="54"/>
      <c r="H83" s="54"/>
      <c r="I83" s="54">
        <f>I60+COUNTIF(I70:I81,"s")</f>
        <v>0</v>
      </c>
      <c r="J83" s="316"/>
      <c r="K83" s="285"/>
      <c r="L83" s="54"/>
      <c r="M83" s="54"/>
      <c r="N83" s="54">
        <f>N60+COUNTIF(N70:N81,"s")</f>
        <v>0</v>
      </c>
      <c r="O83" s="316"/>
      <c r="P83" s="285"/>
      <c r="Q83" s="54"/>
      <c r="R83" s="54"/>
      <c r="S83" s="54">
        <f>S60+COUNTIF(S70:S81,"s")</f>
        <v>0</v>
      </c>
      <c r="T83" s="316"/>
      <c r="U83" s="285"/>
      <c r="V83" s="54"/>
      <c r="W83" s="54"/>
      <c r="X83" s="54">
        <f>X60+COUNTIF(X70:X81,"s")</f>
        <v>0</v>
      </c>
      <c r="Y83" s="316"/>
      <c r="Z83" s="285"/>
      <c r="AA83" s="54"/>
      <c r="AB83" s="54"/>
      <c r="AC83" s="54">
        <f>AC60+COUNTIF(AC70:AC81,"s")</f>
        <v>0</v>
      </c>
      <c r="AD83" s="316"/>
      <c r="AE83" s="285"/>
      <c r="AF83" s="54"/>
      <c r="AG83" s="54"/>
      <c r="AH83" s="54">
        <f>AH60+COUNTIF(AH70:AH81,"s")</f>
        <v>0</v>
      </c>
      <c r="AI83" s="316"/>
      <c r="AJ83" s="285"/>
      <c r="AK83" s="54"/>
      <c r="AL83" s="54"/>
      <c r="AM83" s="54">
        <f>AM60+COUNTIF(AM70:AM81,"s")</f>
        <v>0</v>
      </c>
      <c r="AN83" s="316"/>
      <c r="AO83" s="428"/>
    </row>
    <row r="84" spans="1:41" ht="12.75">
      <c r="A84" s="55"/>
      <c r="B84" s="56"/>
      <c r="C84" s="57" t="s">
        <v>80</v>
      </c>
      <c r="D84" s="58"/>
      <c r="E84" s="58"/>
      <c r="F84" s="286"/>
      <c r="G84" s="59"/>
      <c r="H84" s="59"/>
      <c r="I84" s="59">
        <f>I61+COUNTIF(I70:I81,"v")</f>
        <v>3</v>
      </c>
      <c r="J84" s="317"/>
      <c r="K84" s="286"/>
      <c r="L84" s="59"/>
      <c r="M84" s="59"/>
      <c r="N84" s="59">
        <f>N61+COUNTIF(N70:N81,"v")</f>
        <v>3</v>
      </c>
      <c r="O84" s="317"/>
      <c r="P84" s="286"/>
      <c r="Q84" s="59"/>
      <c r="R84" s="59"/>
      <c r="S84" s="59">
        <f>S61+COUNTIF(S70:S81,"v")</f>
        <v>0</v>
      </c>
      <c r="T84" s="317"/>
      <c r="U84" s="286"/>
      <c r="V84" s="59"/>
      <c r="W84" s="59"/>
      <c r="X84" s="59">
        <f>X61+COUNTIF(X70:X81,"v")</f>
        <v>2</v>
      </c>
      <c r="Y84" s="317"/>
      <c r="Z84" s="286"/>
      <c r="AA84" s="59"/>
      <c r="AB84" s="59"/>
      <c r="AC84" s="59">
        <f>AC61+COUNTIF(AC70:AC81,"v")</f>
        <v>0</v>
      </c>
      <c r="AD84" s="317"/>
      <c r="AE84" s="286"/>
      <c r="AF84" s="59"/>
      <c r="AG84" s="59"/>
      <c r="AH84" s="59">
        <f>AH61+COUNTIF(AH70:AH81,"v")</f>
        <v>2</v>
      </c>
      <c r="AI84" s="317"/>
      <c r="AJ84" s="286"/>
      <c r="AK84" s="59"/>
      <c r="AL84" s="59"/>
      <c r="AM84" s="59">
        <f>AM61+COUNTIF(AM70:AM81,"v")</f>
        <v>2</v>
      </c>
      <c r="AN84" s="317"/>
      <c r="AO84" s="191"/>
    </row>
    <row r="85" spans="1:41" ht="12.75">
      <c r="A85" s="55"/>
      <c r="B85" s="56"/>
      <c r="C85" s="57" t="s">
        <v>81</v>
      </c>
      <c r="D85" s="58"/>
      <c r="E85" s="58"/>
      <c r="F85" s="286"/>
      <c r="G85" s="59"/>
      <c r="H85" s="59"/>
      <c r="I85" s="59">
        <f>I63+COUNTIF(I70:I81,"é")</f>
        <v>4</v>
      </c>
      <c r="J85" s="317"/>
      <c r="K85" s="286"/>
      <c r="L85" s="59"/>
      <c r="M85" s="59"/>
      <c r="N85" s="59">
        <f>N63+COUNTIF(N70:N81,"é")</f>
        <v>4</v>
      </c>
      <c r="O85" s="317"/>
      <c r="P85" s="286"/>
      <c r="Q85" s="59"/>
      <c r="R85" s="59"/>
      <c r="S85" s="59">
        <f>S63+COUNTIF(S70:S81,"é")</f>
        <v>7</v>
      </c>
      <c r="T85" s="317"/>
      <c r="U85" s="286"/>
      <c r="V85" s="59"/>
      <c r="W85" s="59"/>
      <c r="X85" s="59">
        <f>X63+COUNTIF(X70:X81,"é")</f>
        <v>6</v>
      </c>
      <c r="Y85" s="317"/>
      <c r="Z85" s="286"/>
      <c r="AA85" s="59"/>
      <c r="AB85" s="59"/>
      <c r="AC85" s="59">
        <f>AC63+COUNTIF(AC70:AC81,"é")</f>
        <v>7</v>
      </c>
      <c r="AD85" s="317"/>
      <c r="AE85" s="286"/>
      <c r="AF85" s="59"/>
      <c r="AG85" s="59"/>
      <c r="AH85" s="59">
        <f>AH63+COUNTIF(AH70:AH81,"é")</f>
        <v>5</v>
      </c>
      <c r="AI85" s="317"/>
      <c r="AJ85" s="286"/>
      <c r="AK85" s="59"/>
      <c r="AL85" s="59"/>
      <c r="AM85" s="59">
        <f>AM63+COUNTIF(AM70:AM81,"é")</f>
        <v>3</v>
      </c>
      <c r="AN85" s="317"/>
      <c r="AO85" s="22"/>
    </row>
    <row r="86" spans="1:41" ht="13.5" thickBot="1">
      <c r="A86" s="55"/>
      <c r="B86" s="56"/>
      <c r="C86" s="60" t="s">
        <v>70</v>
      </c>
      <c r="D86" s="61"/>
      <c r="E86" s="61"/>
      <c r="F86" s="287"/>
      <c r="G86" s="62"/>
      <c r="H86" s="62"/>
      <c r="I86" s="62">
        <f>I64+COUNTIF(I70:I81,"a")</f>
        <v>0</v>
      </c>
      <c r="J86" s="318"/>
      <c r="K86" s="287"/>
      <c r="L86" s="62"/>
      <c r="M86" s="62"/>
      <c r="N86" s="62">
        <f>N64+COUNTIF(N70:N81,"a")</f>
        <v>0</v>
      </c>
      <c r="O86" s="318"/>
      <c r="P86" s="287"/>
      <c r="Q86" s="62"/>
      <c r="R86" s="62"/>
      <c r="S86" s="62">
        <f>S64+COUNTIF(S70:S81,"a")</f>
        <v>0</v>
      </c>
      <c r="T86" s="318"/>
      <c r="U86" s="287"/>
      <c r="V86" s="62"/>
      <c r="W86" s="62"/>
      <c r="X86" s="62">
        <f>X64+COUNTIF(X70:X81,"a")</f>
        <v>0</v>
      </c>
      <c r="Y86" s="318"/>
      <c r="Z86" s="287"/>
      <c r="AA86" s="62"/>
      <c r="AB86" s="62"/>
      <c r="AC86" s="62">
        <f>AC64+COUNTIF(AC70:AC81,"a")</f>
        <v>0</v>
      </c>
      <c r="AD86" s="318"/>
      <c r="AE86" s="287"/>
      <c r="AF86" s="62"/>
      <c r="AG86" s="62"/>
      <c r="AH86" s="62">
        <f>AH64+COUNTIF(AH70:AH81,"a")</f>
        <v>0</v>
      </c>
      <c r="AI86" s="318"/>
      <c r="AJ86" s="287"/>
      <c r="AK86" s="62"/>
      <c r="AL86" s="62"/>
      <c r="AM86" s="62">
        <f>AM64+COUNTIF(AM70:AM81,"a")</f>
        <v>0</v>
      </c>
      <c r="AN86" s="318"/>
      <c r="AO86" s="23"/>
    </row>
    <row r="87" spans="1:40" ht="13.5" thickBot="1">
      <c r="A87" s="63"/>
      <c r="B87" s="64">
        <f>D82*14</f>
        <v>2058</v>
      </c>
      <c r="C87" s="65" t="s">
        <v>37</v>
      </c>
      <c r="D87" s="20"/>
      <c r="E87" s="20"/>
      <c r="F87" s="66">
        <f>SUM(F82:H82)</f>
        <v>27</v>
      </c>
      <c r="G87" s="67"/>
      <c r="H87" s="66"/>
      <c r="I87" s="67"/>
      <c r="J87" s="319"/>
      <c r="K87" s="66">
        <f>SUM(K82:M82)</f>
        <v>24</v>
      </c>
      <c r="L87" s="68"/>
      <c r="M87" s="68"/>
      <c r="N87" s="67"/>
      <c r="O87" s="319"/>
      <c r="P87" s="66">
        <f>SUM(P82:R82)</f>
        <v>22</v>
      </c>
      <c r="Q87" s="67"/>
      <c r="R87" s="66"/>
      <c r="S87" s="67"/>
      <c r="T87" s="319"/>
      <c r="U87" s="66">
        <f>SUM(U82:W82)</f>
        <v>21</v>
      </c>
      <c r="V87" s="67"/>
      <c r="W87" s="67"/>
      <c r="X87" s="67"/>
      <c r="Y87" s="319"/>
      <c r="Z87" s="66">
        <f>SUM(Z82:AB82)</f>
        <v>21</v>
      </c>
      <c r="AA87" s="68"/>
      <c r="AB87" s="68"/>
      <c r="AC87" s="67"/>
      <c r="AD87" s="319"/>
      <c r="AE87" s="66">
        <f>SUM(AE82:AG82)</f>
        <v>23</v>
      </c>
      <c r="AF87" s="68"/>
      <c r="AG87" s="68"/>
      <c r="AH87" s="68"/>
      <c r="AI87" s="319"/>
      <c r="AJ87" s="66">
        <f>SUM(AJ82:AL82)</f>
        <v>18</v>
      </c>
      <c r="AK87" s="67"/>
      <c r="AL87" s="67"/>
      <c r="AM87" s="66"/>
      <c r="AN87" s="319"/>
    </row>
    <row r="88" ht="12.75">
      <c r="B88" s="24" t="s">
        <v>69</v>
      </c>
    </row>
    <row r="89" spans="2:3" ht="12.75">
      <c r="B89" s="69"/>
      <c r="C89" s="24"/>
    </row>
    <row r="90" spans="4:41" ht="12.75" customHeight="1">
      <c r="D90" s="16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46" t="s">
        <v>341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 customHeight="1" thickBot="1">
      <c r="A91" s="207" t="s">
        <v>97</v>
      </c>
      <c r="C91" s="16"/>
      <c r="D91" s="195"/>
      <c r="E91" s="2"/>
      <c r="F91" s="26" t="s">
        <v>24</v>
      </c>
      <c r="G91" s="26" t="s">
        <v>25</v>
      </c>
      <c r="H91" s="26" t="s">
        <v>26</v>
      </c>
      <c r="I91" s="26" t="s">
        <v>27</v>
      </c>
      <c r="J91" s="320" t="s">
        <v>28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46" t="s">
        <v>343</v>
      </c>
      <c r="V91" s="2"/>
      <c r="W91" s="2"/>
      <c r="X91" s="2"/>
      <c r="Y91" s="2"/>
      <c r="Z91" s="2"/>
      <c r="AA91" s="2"/>
      <c r="AB91" s="2"/>
      <c r="AC91" s="2"/>
      <c r="AD91" s="2"/>
      <c r="AE91" s="26" t="s">
        <v>24</v>
      </c>
      <c r="AF91" s="26" t="s">
        <v>25</v>
      </c>
      <c r="AG91" s="26" t="s">
        <v>26</v>
      </c>
      <c r="AH91" s="26" t="s">
        <v>27</v>
      </c>
      <c r="AI91" s="320" t="s">
        <v>28</v>
      </c>
      <c r="AJ91" s="26" t="s">
        <v>24</v>
      </c>
      <c r="AK91" s="26" t="s">
        <v>25</v>
      </c>
      <c r="AL91" s="26" t="s">
        <v>26</v>
      </c>
      <c r="AM91" s="26" t="s">
        <v>27</v>
      </c>
      <c r="AN91" s="320" t="s">
        <v>28</v>
      </c>
      <c r="AO91" s="2"/>
    </row>
    <row r="92" spans="1:41" ht="13.5" thickBot="1">
      <c r="A92" s="470" t="s">
        <v>35</v>
      </c>
      <c r="B92" s="477"/>
      <c r="C92" s="490"/>
      <c r="D92" s="86">
        <f aca="true" t="shared" si="20" ref="D92:AN92">SUM(D93:D104)</f>
        <v>42</v>
      </c>
      <c r="E92" s="86">
        <f t="shared" si="20"/>
        <v>55</v>
      </c>
      <c r="F92" s="86">
        <f t="shared" si="20"/>
        <v>0</v>
      </c>
      <c r="G92" s="86">
        <f t="shared" si="20"/>
        <v>0</v>
      </c>
      <c r="H92" s="86">
        <f t="shared" si="20"/>
        <v>0</v>
      </c>
      <c r="I92" s="86">
        <f t="shared" si="20"/>
        <v>0</v>
      </c>
      <c r="J92" s="86">
        <f t="shared" si="20"/>
        <v>0</v>
      </c>
      <c r="K92" s="86">
        <f t="shared" si="20"/>
        <v>0</v>
      </c>
      <c r="L92" s="86">
        <f t="shared" si="20"/>
        <v>0</v>
      </c>
      <c r="M92" s="86">
        <f t="shared" si="20"/>
        <v>0</v>
      </c>
      <c r="N92" s="86">
        <f t="shared" si="20"/>
        <v>0</v>
      </c>
      <c r="O92" s="86">
        <f t="shared" si="20"/>
        <v>0</v>
      </c>
      <c r="P92" s="86">
        <f t="shared" si="20"/>
        <v>0</v>
      </c>
      <c r="Q92" s="86">
        <f t="shared" si="20"/>
        <v>0</v>
      </c>
      <c r="R92" s="86">
        <f t="shared" si="20"/>
        <v>0</v>
      </c>
      <c r="S92" s="86">
        <f t="shared" si="20"/>
        <v>0</v>
      </c>
      <c r="T92" s="86">
        <f t="shared" si="20"/>
        <v>0</v>
      </c>
      <c r="U92" s="86">
        <f t="shared" si="20"/>
        <v>0</v>
      </c>
      <c r="V92" s="86">
        <f t="shared" si="20"/>
        <v>0</v>
      </c>
      <c r="W92" s="86">
        <f t="shared" si="20"/>
        <v>0</v>
      </c>
      <c r="X92" s="86">
        <f t="shared" si="20"/>
        <v>0</v>
      </c>
      <c r="Y92" s="86">
        <f t="shared" si="20"/>
        <v>0</v>
      </c>
      <c r="Z92" s="86">
        <f t="shared" si="20"/>
        <v>4</v>
      </c>
      <c r="AA92" s="86">
        <f t="shared" si="20"/>
        <v>4</v>
      </c>
      <c r="AB92" s="86">
        <f t="shared" si="20"/>
        <v>3</v>
      </c>
      <c r="AC92" s="86">
        <f t="shared" si="20"/>
        <v>0</v>
      </c>
      <c r="AD92" s="86">
        <f t="shared" si="20"/>
        <v>12</v>
      </c>
      <c r="AE92" s="86">
        <f t="shared" si="20"/>
        <v>6</v>
      </c>
      <c r="AF92" s="86">
        <f t="shared" si="20"/>
        <v>5</v>
      </c>
      <c r="AG92" s="86">
        <f t="shared" si="20"/>
        <v>6</v>
      </c>
      <c r="AH92" s="86">
        <f t="shared" si="20"/>
        <v>0</v>
      </c>
      <c r="AI92" s="86">
        <f t="shared" si="20"/>
        <v>21</v>
      </c>
      <c r="AJ92" s="86">
        <f t="shared" si="20"/>
        <v>6</v>
      </c>
      <c r="AK92" s="86">
        <f t="shared" si="20"/>
        <v>5</v>
      </c>
      <c r="AL92" s="86">
        <f t="shared" si="20"/>
        <v>3</v>
      </c>
      <c r="AM92" s="86">
        <f t="shared" si="20"/>
        <v>0</v>
      </c>
      <c r="AN92" s="81">
        <f t="shared" si="20"/>
        <v>22</v>
      </c>
      <c r="AO92" s="35"/>
    </row>
    <row r="93" spans="1:41" ht="14.25" thickBot="1">
      <c r="A93" s="19">
        <v>48</v>
      </c>
      <c r="B93" s="443" t="s">
        <v>316</v>
      </c>
      <c r="C93" s="3" t="s">
        <v>56</v>
      </c>
      <c r="D93" s="94">
        <f>SUM(F93:H93)+SUM(K93:M93)+SUM(P93:R93)+SUM(U93:W93)+SUM(Z93:AB93)+SUM(AE93:AG93)+SUM(AJ93:AL93)</f>
        <v>3</v>
      </c>
      <c r="E93" s="94">
        <f>J93+O93+T93+Y93+AD93+AI93+AN93</f>
        <v>4</v>
      </c>
      <c r="F93" s="288"/>
      <c r="G93" s="6"/>
      <c r="H93" s="6"/>
      <c r="I93" s="6"/>
      <c r="J93" s="321"/>
      <c r="K93" s="322"/>
      <c r="L93" s="6"/>
      <c r="M93" s="6"/>
      <c r="N93" s="6"/>
      <c r="O93" s="359"/>
      <c r="P93" s="322"/>
      <c r="Q93" s="6"/>
      <c r="R93" s="6"/>
      <c r="S93" s="6"/>
      <c r="T93" s="321"/>
      <c r="U93" s="288"/>
      <c r="V93" s="6"/>
      <c r="W93" s="6"/>
      <c r="X93" s="6"/>
      <c r="Y93" s="359"/>
      <c r="Z93" s="322">
        <v>2</v>
      </c>
      <c r="AA93" s="6">
        <v>0</v>
      </c>
      <c r="AB93" s="445">
        <v>1</v>
      </c>
      <c r="AC93" s="6" t="s">
        <v>31</v>
      </c>
      <c r="AD93" s="321">
        <v>4</v>
      </c>
      <c r="AE93" s="288"/>
      <c r="AF93" s="6"/>
      <c r="AG93" s="6"/>
      <c r="AH93" s="6"/>
      <c r="AI93" s="321"/>
      <c r="AJ93" s="288"/>
      <c r="AK93" s="6"/>
      <c r="AL93" s="6"/>
      <c r="AM93" s="6"/>
      <c r="AN93" s="359"/>
      <c r="AO93" s="429" t="s">
        <v>214</v>
      </c>
    </row>
    <row r="94" spans="1:41" ht="26.25" thickBot="1">
      <c r="A94" s="20">
        <v>49</v>
      </c>
      <c r="B94" s="443" t="s">
        <v>317</v>
      </c>
      <c r="C94" s="3" t="s">
        <v>252</v>
      </c>
      <c r="D94" s="94">
        <f aca="true" t="shared" si="21" ref="D94:D104">SUM(F94:H94)+SUM(K94:M94)+SUM(P94:R94)+SUM(U94:W94)+SUM(Z94:AB94)+SUM(AE94:AG94)+SUM(AJ94:AL94)</f>
        <v>3</v>
      </c>
      <c r="E94" s="94">
        <f aca="true" t="shared" si="22" ref="E94:E104">J94+O94+T94+Y94+AD94+AI94+AN94</f>
        <v>4</v>
      </c>
      <c r="F94" s="289"/>
      <c r="G94" s="4"/>
      <c r="H94" s="4"/>
      <c r="I94" s="4"/>
      <c r="J94" s="323"/>
      <c r="K94" s="290"/>
      <c r="L94" s="4"/>
      <c r="M94" s="4"/>
      <c r="N94" s="4"/>
      <c r="O94" s="360"/>
      <c r="P94" s="290"/>
      <c r="Q94" s="4"/>
      <c r="R94" s="4"/>
      <c r="S94" s="4"/>
      <c r="T94" s="323"/>
      <c r="U94" s="289"/>
      <c r="V94" s="4"/>
      <c r="W94" s="4"/>
      <c r="X94" s="4"/>
      <c r="Y94" s="360"/>
      <c r="Z94" s="290"/>
      <c r="AA94" s="4"/>
      <c r="AB94" s="4"/>
      <c r="AC94" s="4"/>
      <c r="AD94" s="323"/>
      <c r="AE94" s="289"/>
      <c r="AF94" s="4"/>
      <c r="AG94" s="4"/>
      <c r="AH94" s="4"/>
      <c r="AI94" s="323"/>
      <c r="AJ94" s="290">
        <v>2</v>
      </c>
      <c r="AK94" s="4">
        <v>0</v>
      </c>
      <c r="AL94" s="4">
        <v>1</v>
      </c>
      <c r="AM94" s="4" t="s">
        <v>54</v>
      </c>
      <c r="AN94" s="360">
        <v>4</v>
      </c>
      <c r="AO94" s="429"/>
    </row>
    <row r="95" spans="1:41" ht="14.25" thickBot="1">
      <c r="A95" s="19">
        <v>50</v>
      </c>
      <c r="B95" s="443" t="s">
        <v>318</v>
      </c>
      <c r="C95" s="3" t="s">
        <v>268</v>
      </c>
      <c r="D95" s="94">
        <f t="shared" si="21"/>
        <v>4</v>
      </c>
      <c r="E95" s="94">
        <f t="shared" si="22"/>
        <v>4</v>
      </c>
      <c r="F95" s="289"/>
      <c r="G95" s="4"/>
      <c r="H95" s="4"/>
      <c r="I95" s="4"/>
      <c r="J95" s="323"/>
      <c r="K95" s="290"/>
      <c r="L95" s="4"/>
      <c r="M95" s="4"/>
      <c r="N95" s="4"/>
      <c r="O95" s="360"/>
      <c r="P95" s="290"/>
      <c r="Q95" s="4"/>
      <c r="R95" s="4"/>
      <c r="S95" s="4"/>
      <c r="T95" s="323"/>
      <c r="U95" s="289"/>
      <c r="V95" s="4"/>
      <c r="W95" s="4"/>
      <c r="X95" s="4"/>
      <c r="Y95" s="360"/>
      <c r="Z95" s="290">
        <v>2</v>
      </c>
      <c r="AA95" s="4">
        <v>0</v>
      </c>
      <c r="AB95" s="4">
        <v>2</v>
      </c>
      <c r="AC95" s="4" t="s">
        <v>54</v>
      </c>
      <c r="AD95" s="323">
        <v>4</v>
      </c>
      <c r="AE95" s="289"/>
      <c r="AF95" s="4"/>
      <c r="AG95" s="4"/>
      <c r="AH95" s="4"/>
      <c r="AI95" s="323"/>
      <c r="AJ95" s="289"/>
      <c r="AK95" s="4"/>
      <c r="AL95" s="4"/>
      <c r="AM95" s="4"/>
      <c r="AN95" s="360"/>
      <c r="AO95" s="429" t="s">
        <v>214</v>
      </c>
    </row>
    <row r="96" spans="1:41" ht="14.25" thickBot="1">
      <c r="A96" s="20">
        <v>51</v>
      </c>
      <c r="B96" s="443" t="s">
        <v>319</v>
      </c>
      <c r="C96" s="3" t="s">
        <v>266</v>
      </c>
      <c r="D96" s="94">
        <f t="shared" si="21"/>
        <v>4</v>
      </c>
      <c r="E96" s="94">
        <f t="shared" si="22"/>
        <v>4</v>
      </c>
      <c r="F96" s="289"/>
      <c r="G96" s="4"/>
      <c r="H96" s="4"/>
      <c r="I96" s="4"/>
      <c r="J96" s="323"/>
      <c r="K96" s="290"/>
      <c r="L96" s="4"/>
      <c r="M96" s="4"/>
      <c r="N96" s="4"/>
      <c r="O96" s="360"/>
      <c r="P96" s="290"/>
      <c r="Q96" s="4"/>
      <c r="R96" s="4"/>
      <c r="S96" s="4"/>
      <c r="T96" s="323"/>
      <c r="U96" s="289"/>
      <c r="V96" s="4"/>
      <c r="W96" s="4"/>
      <c r="X96" s="4"/>
      <c r="Y96" s="360"/>
      <c r="Z96" s="290"/>
      <c r="AE96" s="290"/>
      <c r="AF96" s="4"/>
      <c r="AG96" s="4"/>
      <c r="AH96" s="4"/>
      <c r="AI96" s="323"/>
      <c r="AJ96" s="289">
        <v>2</v>
      </c>
      <c r="AK96" s="4">
        <v>0</v>
      </c>
      <c r="AL96" s="4">
        <v>2</v>
      </c>
      <c r="AM96" s="4" t="s">
        <v>31</v>
      </c>
      <c r="AN96" s="360">
        <v>4</v>
      </c>
      <c r="AO96" s="429"/>
    </row>
    <row r="97" spans="1:41" ht="26.25" thickBot="1">
      <c r="A97" s="19">
        <v>52</v>
      </c>
      <c r="B97" s="443" t="s">
        <v>320</v>
      </c>
      <c r="C97" s="3" t="s">
        <v>253</v>
      </c>
      <c r="D97" s="94">
        <f t="shared" si="21"/>
        <v>4</v>
      </c>
      <c r="E97" s="94">
        <f t="shared" si="22"/>
        <v>4</v>
      </c>
      <c r="F97" s="289"/>
      <c r="G97" s="4"/>
      <c r="H97" s="4"/>
      <c r="I97" s="4"/>
      <c r="J97" s="323"/>
      <c r="K97" s="290"/>
      <c r="L97" s="4"/>
      <c r="M97" s="4"/>
      <c r="N97" s="4"/>
      <c r="O97" s="360"/>
      <c r="P97" s="290"/>
      <c r="Q97" s="4"/>
      <c r="R97" s="4"/>
      <c r="S97" s="4"/>
      <c r="T97" s="323"/>
      <c r="U97" s="289"/>
      <c r="V97" s="4"/>
      <c r="W97" s="4"/>
      <c r="X97" s="4"/>
      <c r="Y97" s="360"/>
      <c r="Z97" s="290"/>
      <c r="AA97" s="4"/>
      <c r="AB97" s="4"/>
      <c r="AC97" s="4"/>
      <c r="AD97" s="323"/>
      <c r="AE97" s="17">
        <v>2</v>
      </c>
      <c r="AF97" s="355">
        <v>0</v>
      </c>
      <c r="AG97" s="253">
        <v>2</v>
      </c>
      <c r="AH97" s="18" t="s">
        <v>54</v>
      </c>
      <c r="AI97" s="360">
        <v>4</v>
      </c>
      <c r="AJ97" s="290"/>
      <c r="AK97" s="4"/>
      <c r="AL97" s="4"/>
      <c r="AM97" s="4"/>
      <c r="AN97" s="360"/>
      <c r="AO97" s="429"/>
    </row>
    <row r="98" spans="1:41" ht="14.25" thickBot="1">
      <c r="A98" s="20">
        <v>53</v>
      </c>
      <c r="B98" s="443" t="s">
        <v>321</v>
      </c>
      <c r="C98" s="3" t="s">
        <v>254</v>
      </c>
      <c r="D98" s="94">
        <f t="shared" si="21"/>
        <v>4</v>
      </c>
      <c r="E98" s="94">
        <f t="shared" si="22"/>
        <v>4</v>
      </c>
      <c r="F98" s="289"/>
      <c r="G98" s="4"/>
      <c r="H98" s="4"/>
      <c r="I98" s="28"/>
      <c r="J98" s="323"/>
      <c r="K98" s="290"/>
      <c r="L98" s="4"/>
      <c r="M98" s="4"/>
      <c r="N98" s="4"/>
      <c r="O98" s="360"/>
      <c r="P98" s="290"/>
      <c r="Q98" s="4"/>
      <c r="R98" s="4"/>
      <c r="S98" s="4"/>
      <c r="T98" s="323"/>
      <c r="U98" s="289"/>
      <c r="V98" s="4"/>
      <c r="W98" s="4"/>
      <c r="X98" s="4"/>
      <c r="Y98" s="360"/>
      <c r="Z98" s="290"/>
      <c r="AA98" s="4"/>
      <c r="AB98" s="4"/>
      <c r="AC98" s="4"/>
      <c r="AD98" s="323"/>
      <c r="AE98" s="290"/>
      <c r="AF98" s="4"/>
      <c r="AG98" s="4"/>
      <c r="AH98" s="4"/>
      <c r="AI98" s="323"/>
      <c r="AJ98" s="290">
        <v>2</v>
      </c>
      <c r="AK98" s="4">
        <v>2</v>
      </c>
      <c r="AL98" s="4">
        <v>0</v>
      </c>
      <c r="AM98" s="4" t="s">
        <v>54</v>
      </c>
      <c r="AN98" s="360">
        <v>4</v>
      </c>
      <c r="AO98" s="429"/>
    </row>
    <row r="99" spans="1:41" ht="39" thickBot="1">
      <c r="A99" s="19">
        <v>54</v>
      </c>
      <c r="B99" s="443" t="s">
        <v>322</v>
      </c>
      <c r="C99" s="3" t="s">
        <v>255</v>
      </c>
      <c r="D99" s="94">
        <f t="shared" si="21"/>
        <v>4</v>
      </c>
      <c r="E99" s="94">
        <f t="shared" si="22"/>
        <v>4</v>
      </c>
      <c r="F99" s="289"/>
      <c r="G99" s="4"/>
      <c r="H99" s="4"/>
      <c r="I99" s="4"/>
      <c r="J99" s="323"/>
      <c r="K99" s="290"/>
      <c r="L99" s="4"/>
      <c r="M99" s="4"/>
      <c r="N99" s="4"/>
      <c r="O99" s="360"/>
      <c r="P99" s="290"/>
      <c r="Q99" s="4"/>
      <c r="R99" s="4"/>
      <c r="S99" s="4"/>
      <c r="T99" s="323"/>
      <c r="U99" s="289"/>
      <c r="V99" s="4"/>
      <c r="W99" s="4"/>
      <c r="X99" s="4"/>
      <c r="Y99" s="360"/>
      <c r="Z99" s="290"/>
      <c r="AA99" s="4"/>
      <c r="AB99" s="4"/>
      <c r="AC99" s="4"/>
      <c r="AD99" s="323"/>
      <c r="AE99" s="289">
        <v>2</v>
      </c>
      <c r="AF99" s="4">
        <v>0</v>
      </c>
      <c r="AG99" s="4">
        <v>2</v>
      </c>
      <c r="AH99" s="4" t="s">
        <v>31</v>
      </c>
      <c r="AI99" s="323">
        <v>4</v>
      </c>
      <c r="AJ99" s="289"/>
      <c r="AK99" s="4"/>
      <c r="AL99" s="4"/>
      <c r="AM99" s="4"/>
      <c r="AN99" s="360"/>
      <c r="AO99" s="429" t="s">
        <v>57</v>
      </c>
    </row>
    <row r="100" spans="1:41" ht="26.25" thickBot="1">
      <c r="A100" s="20">
        <v>55</v>
      </c>
      <c r="B100" s="443" t="s">
        <v>323</v>
      </c>
      <c r="C100" s="3" t="s">
        <v>256</v>
      </c>
      <c r="D100" s="94">
        <f>SUM(F100:H100)+SUM(K100:M100)+SUM(P100:R100)+SUM(U100:W100)+SUM(Z100:AB100)+SUM(AE100:AG100)+SUM(AJ100:AL100)</f>
        <v>4</v>
      </c>
      <c r="E100" s="94">
        <f>J100+O100+T100+Y100+AD100+AI100+AN100</f>
        <v>4</v>
      </c>
      <c r="F100" s="289"/>
      <c r="G100" s="4"/>
      <c r="H100" s="4"/>
      <c r="I100" s="4"/>
      <c r="J100" s="323"/>
      <c r="K100" s="290"/>
      <c r="L100" s="4"/>
      <c r="M100" s="4"/>
      <c r="N100" s="4"/>
      <c r="O100" s="360"/>
      <c r="P100" s="290"/>
      <c r="Q100" s="4"/>
      <c r="R100" s="4"/>
      <c r="S100" s="4"/>
      <c r="T100" s="323"/>
      <c r="U100" s="289"/>
      <c r="V100" s="4"/>
      <c r="W100" s="4"/>
      <c r="X100" s="4"/>
      <c r="Y100" s="360"/>
      <c r="Z100" s="290"/>
      <c r="AA100" s="4"/>
      <c r="AB100" s="4"/>
      <c r="AC100" s="4"/>
      <c r="AD100" s="323"/>
      <c r="AE100" s="289">
        <v>2</v>
      </c>
      <c r="AF100" s="4">
        <v>0</v>
      </c>
      <c r="AG100" s="4">
        <v>2</v>
      </c>
      <c r="AH100" s="4" t="s">
        <v>54</v>
      </c>
      <c r="AI100" s="323">
        <v>4</v>
      </c>
      <c r="AJ100" s="27"/>
      <c r="AK100" s="4"/>
      <c r="AL100" s="27"/>
      <c r="AM100" s="4"/>
      <c r="AN100" s="27"/>
      <c r="AO100" s="429"/>
    </row>
    <row r="101" spans="1:41" ht="14.25" thickBot="1">
      <c r="A101" s="19">
        <v>56</v>
      </c>
      <c r="B101" s="443" t="s">
        <v>324</v>
      </c>
      <c r="C101" s="49" t="s">
        <v>197</v>
      </c>
      <c r="D101" s="94">
        <f t="shared" si="21"/>
        <v>4</v>
      </c>
      <c r="E101" s="94">
        <f t="shared" si="22"/>
        <v>4</v>
      </c>
      <c r="F101" s="289"/>
      <c r="G101" s="4"/>
      <c r="H101" s="4"/>
      <c r="I101" s="4"/>
      <c r="J101" s="323"/>
      <c r="K101" s="290"/>
      <c r="L101" s="4"/>
      <c r="M101" s="4"/>
      <c r="N101" s="4"/>
      <c r="O101" s="360"/>
      <c r="P101" s="290"/>
      <c r="Q101" s="4"/>
      <c r="R101" s="4"/>
      <c r="S101" s="4"/>
      <c r="T101" s="323"/>
      <c r="U101" s="289"/>
      <c r="V101" s="4"/>
      <c r="W101" s="4"/>
      <c r="X101" s="4"/>
      <c r="Y101" s="360"/>
      <c r="Z101" s="290">
        <v>0</v>
      </c>
      <c r="AA101" s="4">
        <v>4</v>
      </c>
      <c r="AB101" s="4">
        <v>0</v>
      </c>
      <c r="AC101" s="4" t="s">
        <v>54</v>
      </c>
      <c r="AD101" s="323">
        <v>4</v>
      </c>
      <c r="AE101" s="205"/>
      <c r="AF101" s="205"/>
      <c r="AG101" s="205"/>
      <c r="AH101" s="205"/>
      <c r="AI101" s="360"/>
      <c r="AJ101" s="290"/>
      <c r="AK101" s="4"/>
      <c r="AL101" s="4"/>
      <c r="AM101" s="4"/>
      <c r="AN101" s="360"/>
      <c r="AO101" s="429"/>
    </row>
    <row r="102" spans="1:41" ht="27.75" customHeight="1" thickBot="1">
      <c r="A102" s="20">
        <v>57</v>
      </c>
      <c r="B102" s="443" t="s">
        <v>325</v>
      </c>
      <c r="C102" s="49" t="s">
        <v>198</v>
      </c>
      <c r="D102" s="94">
        <f t="shared" si="21"/>
        <v>4</v>
      </c>
      <c r="E102" s="94">
        <f t="shared" si="22"/>
        <v>4</v>
      </c>
      <c r="F102" s="289"/>
      <c r="G102" s="4"/>
      <c r="H102" s="4"/>
      <c r="I102" s="4"/>
      <c r="J102" s="323"/>
      <c r="K102" s="290"/>
      <c r="L102" s="4"/>
      <c r="M102" s="4"/>
      <c r="N102" s="4"/>
      <c r="O102" s="360"/>
      <c r="P102" s="290"/>
      <c r="Q102" s="4"/>
      <c r="R102" s="4"/>
      <c r="S102" s="4"/>
      <c r="T102" s="323"/>
      <c r="U102" s="289"/>
      <c r="V102" s="4"/>
      <c r="W102" s="4"/>
      <c r="X102" s="4"/>
      <c r="Y102" s="360"/>
      <c r="Z102" s="290"/>
      <c r="AA102" s="4"/>
      <c r="AB102" s="4"/>
      <c r="AC102" s="4"/>
      <c r="AD102" s="323"/>
      <c r="AE102" s="289">
        <v>0</v>
      </c>
      <c r="AF102" s="4">
        <v>4</v>
      </c>
      <c r="AG102" s="4">
        <v>0</v>
      </c>
      <c r="AH102" s="4" t="s">
        <v>54</v>
      </c>
      <c r="AI102" s="323">
        <v>4</v>
      </c>
      <c r="AJ102" s="289"/>
      <c r="AK102" s="4"/>
      <c r="AL102" s="4"/>
      <c r="AM102" s="4"/>
      <c r="AN102" s="360"/>
      <c r="AO102" s="420" t="s">
        <v>197</v>
      </c>
    </row>
    <row r="103" spans="1:41" ht="16.5" customHeight="1" thickBot="1">
      <c r="A103" s="19">
        <v>58</v>
      </c>
      <c r="B103" s="443" t="s">
        <v>326</v>
      </c>
      <c r="C103" s="5" t="s">
        <v>109</v>
      </c>
      <c r="D103" s="94">
        <f t="shared" si="21"/>
        <v>1</v>
      </c>
      <c r="E103" s="94">
        <f t="shared" si="22"/>
        <v>5</v>
      </c>
      <c r="F103" s="290"/>
      <c r="G103" s="6"/>
      <c r="H103" s="6"/>
      <c r="I103" s="6"/>
      <c r="J103" s="321"/>
      <c r="K103" s="322"/>
      <c r="L103" s="6"/>
      <c r="M103" s="6"/>
      <c r="N103" s="6"/>
      <c r="O103" s="359"/>
      <c r="P103" s="322"/>
      <c r="Q103" s="6"/>
      <c r="R103" s="6"/>
      <c r="S103" s="6"/>
      <c r="T103" s="321"/>
      <c r="U103" s="288"/>
      <c r="V103" s="6"/>
      <c r="W103" s="6"/>
      <c r="X103" s="6"/>
      <c r="Y103" s="359"/>
      <c r="Z103" s="322"/>
      <c r="AA103" s="6"/>
      <c r="AB103" s="6"/>
      <c r="AC103" s="6"/>
      <c r="AD103" s="321"/>
      <c r="AE103" s="284">
        <v>0</v>
      </c>
      <c r="AF103" s="18">
        <v>1</v>
      </c>
      <c r="AG103" s="18">
        <v>0</v>
      </c>
      <c r="AH103" s="18" t="s">
        <v>54</v>
      </c>
      <c r="AI103" s="314">
        <v>5</v>
      </c>
      <c r="AJ103" s="284"/>
      <c r="AK103" s="18"/>
      <c r="AL103" s="18"/>
      <c r="AM103" s="18"/>
      <c r="AN103" s="358"/>
      <c r="AO103" s="430"/>
    </row>
    <row r="104" spans="1:41" ht="16.5" customHeight="1" thickBot="1">
      <c r="A104" s="20">
        <v>59</v>
      </c>
      <c r="B104" s="443" t="s">
        <v>327</v>
      </c>
      <c r="C104" s="3" t="s">
        <v>110</v>
      </c>
      <c r="D104" s="94">
        <f t="shared" si="21"/>
        <v>3</v>
      </c>
      <c r="E104" s="94">
        <f t="shared" si="22"/>
        <v>10</v>
      </c>
      <c r="F104" s="291"/>
      <c r="G104" s="27"/>
      <c r="H104" s="27"/>
      <c r="I104" s="27"/>
      <c r="J104" s="27"/>
      <c r="K104" s="291"/>
      <c r="L104" s="27"/>
      <c r="M104" s="27"/>
      <c r="N104" s="27"/>
      <c r="O104" s="27"/>
      <c r="P104" s="291"/>
      <c r="Q104" s="27"/>
      <c r="R104" s="27"/>
      <c r="S104" s="27"/>
      <c r="T104" s="360"/>
      <c r="U104" s="290"/>
      <c r="V104" s="27"/>
      <c r="W104" s="27"/>
      <c r="X104" s="27"/>
      <c r="Y104" s="27"/>
      <c r="Z104" s="291"/>
      <c r="AA104" s="27"/>
      <c r="AB104" s="27"/>
      <c r="AC104" s="27"/>
      <c r="AD104" s="360"/>
      <c r="AE104" s="290"/>
      <c r="AF104" s="18"/>
      <c r="AG104" s="18"/>
      <c r="AH104" s="18"/>
      <c r="AI104" s="314"/>
      <c r="AJ104" s="284">
        <v>0</v>
      </c>
      <c r="AK104" s="18">
        <v>3</v>
      </c>
      <c r="AL104" s="18">
        <v>0</v>
      </c>
      <c r="AM104" s="18" t="s">
        <v>54</v>
      </c>
      <c r="AN104" s="358">
        <v>10</v>
      </c>
      <c r="AO104" s="421" t="s">
        <v>124</v>
      </c>
    </row>
    <row r="105" spans="1:41" ht="12.75" customHeight="1" thickBot="1">
      <c r="A105" s="485" t="s">
        <v>36</v>
      </c>
      <c r="B105" s="486"/>
      <c r="C105" s="487"/>
      <c r="D105" s="33">
        <f>D92+D59</f>
        <v>147</v>
      </c>
      <c r="E105" s="33">
        <f>E59+E92</f>
        <v>210</v>
      </c>
      <c r="F105" s="33">
        <f>F59+F92</f>
        <v>12</v>
      </c>
      <c r="G105" s="33">
        <f>G59+G92</f>
        <v>12</v>
      </c>
      <c r="H105" s="33">
        <f>H59+H92</f>
        <v>3</v>
      </c>
      <c r="I105" s="33"/>
      <c r="J105" s="204">
        <f>J59+J92</f>
        <v>30</v>
      </c>
      <c r="K105" s="204">
        <f>K59+K92</f>
        <v>12</v>
      </c>
      <c r="L105" s="204">
        <f>L59+L92</f>
        <v>8</v>
      </c>
      <c r="M105" s="204">
        <f>M59+M92</f>
        <v>4</v>
      </c>
      <c r="N105" s="204"/>
      <c r="O105" s="204">
        <f>O59+O92</f>
        <v>30</v>
      </c>
      <c r="P105" s="204">
        <f>P59+P92</f>
        <v>10</v>
      </c>
      <c r="Q105" s="204">
        <f>Q59+Q92</f>
        <v>5</v>
      </c>
      <c r="R105" s="204">
        <f>R59+R92</f>
        <v>7</v>
      </c>
      <c r="S105" s="204"/>
      <c r="T105" s="204">
        <f>T59+T92</f>
        <v>28</v>
      </c>
      <c r="U105" s="204">
        <f>U59+U92</f>
        <v>10</v>
      </c>
      <c r="V105" s="204">
        <f>V59+V92</f>
        <v>5</v>
      </c>
      <c r="W105" s="204">
        <f>W59+W92</f>
        <v>6</v>
      </c>
      <c r="X105" s="204"/>
      <c r="Y105" s="204">
        <f>Y59+Y92</f>
        <v>33</v>
      </c>
      <c r="Z105" s="204">
        <f>Z59+Z92</f>
        <v>10</v>
      </c>
      <c r="AA105" s="204">
        <f>AA59+AA92</f>
        <v>7</v>
      </c>
      <c r="AB105" s="204">
        <f>AB59+AB92</f>
        <v>4</v>
      </c>
      <c r="AC105" s="204"/>
      <c r="AD105" s="204">
        <f>AD59+AD92</f>
        <v>32</v>
      </c>
      <c r="AE105" s="204">
        <f>AE59+AE92</f>
        <v>10</v>
      </c>
      <c r="AF105" s="204">
        <f>AF59+AF92</f>
        <v>7</v>
      </c>
      <c r="AG105" s="204">
        <f>AG59+AG92</f>
        <v>6</v>
      </c>
      <c r="AH105" s="204"/>
      <c r="AI105" s="204">
        <f>AI59+AI92</f>
        <v>31</v>
      </c>
      <c r="AJ105" s="204">
        <f>AJ59+AJ92</f>
        <v>8</v>
      </c>
      <c r="AK105" s="204">
        <f>AK59+AK92</f>
        <v>7</v>
      </c>
      <c r="AL105" s="204">
        <f>AL59+AL92</f>
        <v>3</v>
      </c>
      <c r="AM105" s="204"/>
      <c r="AN105" s="204">
        <f>AN59+AN92</f>
        <v>28</v>
      </c>
      <c r="AO105" s="107"/>
    </row>
    <row r="106" spans="1:40" ht="12.75" customHeight="1">
      <c r="A106" s="70"/>
      <c r="B106" s="71"/>
      <c r="C106" s="35" t="s">
        <v>79</v>
      </c>
      <c r="D106" s="36"/>
      <c r="E106" s="111"/>
      <c r="F106" s="36"/>
      <c r="G106" s="38"/>
      <c r="H106" s="38"/>
      <c r="I106" s="38">
        <f>I60+COUNTIF(I93:I103,"s")</f>
        <v>0</v>
      </c>
      <c r="J106" s="37"/>
      <c r="K106" s="36"/>
      <c r="L106" s="38"/>
      <c r="M106" s="38"/>
      <c r="N106" s="38">
        <f>N60+COUNTIF(N93:N103,"s")</f>
        <v>0</v>
      </c>
      <c r="O106" s="37"/>
      <c r="P106" s="36"/>
      <c r="Q106" s="38"/>
      <c r="R106" s="38"/>
      <c r="S106" s="38">
        <f>S60+COUNTIF(S93:S103,"s")</f>
        <v>0</v>
      </c>
      <c r="T106" s="37"/>
      <c r="U106" s="36"/>
      <c r="V106" s="38"/>
      <c r="W106" s="38"/>
      <c r="X106" s="38">
        <f>X60+COUNTIF(X93:X103,"s")</f>
        <v>0</v>
      </c>
      <c r="Y106" s="37"/>
      <c r="Z106" s="36"/>
      <c r="AA106" s="38"/>
      <c r="AB106" s="38"/>
      <c r="AC106" s="38">
        <f>AC60+COUNTIF(AC93:AC103,"s")</f>
        <v>0</v>
      </c>
      <c r="AD106" s="37"/>
      <c r="AE106" s="36"/>
      <c r="AF106" s="38"/>
      <c r="AG106" s="38"/>
      <c r="AH106" s="38">
        <f>AH60+COUNTIF(AH93:AH103,"s")</f>
        <v>0</v>
      </c>
      <c r="AI106" s="37"/>
      <c r="AJ106" s="36"/>
      <c r="AK106" s="38"/>
      <c r="AL106" s="38"/>
      <c r="AM106" s="38">
        <f>AM60+COUNTIF(AM93:AM103,"s")</f>
        <v>0</v>
      </c>
      <c r="AN106" s="37"/>
    </row>
    <row r="107" spans="1:40" ht="12.75" customHeight="1">
      <c r="A107" s="30"/>
      <c r="B107" s="72"/>
      <c r="C107" s="34" t="s">
        <v>80</v>
      </c>
      <c r="D107" s="39"/>
      <c r="E107" s="40"/>
      <c r="F107" s="39"/>
      <c r="G107" s="41"/>
      <c r="H107" s="41"/>
      <c r="I107" s="41">
        <f>I61+COUNTIF(I93:I103,"v")</f>
        <v>3</v>
      </c>
      <c r="J107" s="40"/>
      <c r="K107" s="39"/>
      <c r="L107" s="41"/>
      <c r="M107" s="41"/>
      <c r="N107" s="41">
        <f>N61+COUNTIF(N93:N103,"v")</f>
        <v>3</v>
      </c>
      <c r="O107" s="40"/>
      <c r="P107" s="39"/>
      <c r="Q107" s="41"/>
      <c r="R107" s="41"/>
      <c r="S107" s="41">
        <f>S61+COUNTIF(S93:S103,"v")</f>
        <v>0</v>
      </c>
      <c r="T107" s="40"/>
      <c r="U107" s="39"/>
      <c r="V107" s="41"/>
      <c r="W107" s="41"/>
      <c r="X107" s="41">
        <f>X61+COUNTIF(X93:X103,"v")</f>
        <v>2</v>
      </c>
      <c r="Y107" s="40"/>
      <c r="Z107" s="39"/>
      <c r="AA107" s="41"/>
      <c r="AB107" s="41"/>
      <c r="AC107" s="41">
        <f>AC61+COUNTIF(AC93:AC103,"v")</f>
        <v>1</v>
      </c>
      <c r="AD107" s="40"/>
      <c r="AE107" s="39"/>
      <c r="AF107" s="41"/>
      <c r="AG107" s="41"/>
      <c r="AH107" s="41">
        <f>AH61+COUNTIF(AH93:AH103,"v")</f>
        <v>1</v>
      </c>
      <c r="AI107" s="40"/>
      <c r="AJ107" s="39"/>
      <c r="AK107" s="41"/>
      <c r="AL107" s="41"/>
      <c r="AM107" s="41">
        <f>AM61+COUNTIF(AM93:AM103,"v")</f>
        <v>1</v>
      </c>
      <c r="AN107" s="40"/>
    </row>
    <row r="108" spans="1:40" ht="12.75" customHeight="1">
      <c r="A108" s="30"/>
      <c r="B108" s="72"/>
      <c r="C108" s="34" t="s">
        <v>81</v>
      </c>
      <c r="D108" s="39"/>
      <c r="E108" s="40"/>
      <c r="F108" s="39"/>
      <c r="G108" s="41"/>
      <c r="H108" s="41"/>
      <c r="I108" s="41">
        <f>I63+COUNTIF(I93:I103,"é")</f>
        <v>4</v>
      </c>
      <c r="J108" s="40"/>
      <c r="K108" s="39"/>
      <c r="L108" s="41"/>
      <c r="M108" s="41"/>
      <c r="N108" s="41">
        <f>N63+COUNTIF(N93:N103,"é")</f>
        <v>4</v>
      </c>
      <c r="O108" s="40"/>
      <c r="P108" s="39"/>
      <c r="Q108" s="41"/>
      <c r="R108" s="41"/>
      <c r="S108" s="41">
        <f>S63+COUNTIF(S93:S103,"é")</f>
        <v>7</v>
      </c>
      <c r="T108" s="40"/>
      <c r="U108" s="39"/>
      <c r="V108" s="41"/>
      <c r="W108" s="41"/>
      <c r="X108" s="41">
        <f>X63+COUNTIF(X93:X103,"é")</f>
        <v>6</v>
      </c>
      <c r="Y108" s="40"/>
      <c r="Z108" s="39"/>
      <c r="AA108" s="41"/>
      <c r="AB108" s="41"/>
      <c r="AC108" s="41">
        <f>AC63+COUNTIF(AC93:AC103,"é")</f>
        <v>6</v>
      </c>
      <c r="AD108" s="40"/>
      <c r="AE108" s="39"/>
      <c r="AF108" s="41"/>
      <c r="AG108" s="41"/>
      <c r="AH108" s="41">
        <f>AH63+COUNTIF(AH93:AH103,"é")</f>
        <v>6</v>
      </c>
      <c r="AI108" s="40"/>
      <c r="AJ108" s="39"/>
      <c r="AK108" s="41"/>
      <c r="AL108" s="41"/>
      <c r="AM108" s="41">
        <f>AM63+COUNTIF(AM93:AM103,"é")</f>
        <v>3</v>
      </c>
      <c r="AN108" s="40"/>
    </row>
    <row r="109" spans="1:40" ht="12.75" customHeight="1" thickBot="1">
      <c r="A109" s="30"/>
      <c r="B109" s="72"/>
      <c r="C109" s="42" t="s">
        <v>70</v>
      </c>
      <c r="D109" s="43"/>
      <c r="E109" s="44"/>
      <c r="F109" s="43"/>
      <c r="G109" s="45"/>
      <c r="H109" s="45"/>
      <c r="I109" s="45">
        <f>I64+COUNTIF(I93:I103,"a")</f>
        <v>0</v>
      </c>
      <c r="J109" s="44"/>
      <c r="K109" s="43"/>
      <c r="L109" s="45"/>
      <c r="M109" s="45"/>
      <c r="N109" s="45">
        <f>N64+COUNTIF(N93:N103,"a")</f>
        <v>0</v>
      </c>
      <c r="O109" s="44"/>
      <c r="P109" s="43"/>
      <c r="Q109" s="45"/>
      <c r="R109" s="45"/>
      <c r="S109" s="45">
        <f>S64+COUNTIF(S93:S103,"a")</f>
        <v>0</v>
      </c>
      <c r="T109" s="44"/>
      <c r="U109" s="43"/>
      <c r="V109" s="45"/>
      <c r="W109" s="45"/>
      <c r="X109" s="45">
        <f>X64+COUNTIF(X93:X103,"a")</f>
        <v>0</v>
      </c>
      <c r="Y109" s="44"/>
      <c r="Z109" s="43"/>
      <c r="AA109" s="45"/>
      <c r="AB109" s="45"/>
      <c r="AC109" s="45">
        <f>AC64+COUNTIF(AC93:AC103,"a")</f>
        <v>0</v>
      </c>
      <c r="AD109" s="44"/>
      <c r="AE109" s="43"/>
      <c r="AF109" s="45"/>
      <c r="AG109" s="45"/>
      <c r="AH109" s="45">
        <f>AH64+COUNTIF(AH93:AH103,"a")</f>
        <v>0</v>
      </c>
      <c r="AI109" s="44"/>
      <c r="AJ109" s="43"/>
      <c r="AK109" s="45"/>
      <c r="AL109" s="45"/>
      <c r="AM109" s="45">
        <f>AM64+COUNTIF(AM93:AM103,"a")</f>
        <v>0</v>
      </c>
      <c r="AN109" s="44"/>
    </row>
    <row r="110" spans="1:40" ht="12.75" customHeight="1" thickBot="1">
      <c r="A110" s="73"/>
      <c r="B110" s="74">
        <f>D105*14</f>
        <v>2058</v>
      </c>
      <c r="C110" s="31" t="s">
        <v>37</v>
      </c>
      <c r="D110" s="75"/>
      <c r="E110" s="76"/>
      <c r="F110" s="75">
        <f>SUM(F105:H105)</f>
        <v>27</v>
      </c>
      <c r="G110" s="77"/>
      <c r="H110" s="32"/>
      <c r="I110" s="77"/>
      <c r="J110" s="76"/>
      <c r="K110" s="32">
        <f>SUM(K105:M105)</f>
        <v>24</v>
      </c>
      <c r="L110" s="78"/>
      <c r="M110" s="77"/>
      <c r="N110" s="32"/>
      <c r="O110" s="76"/>
      <c r="P110" s="361">
        <f>SUM(P105:R105)</f>
        <v>22</v>
      </c>
      <c r="Q110" s="32"/>
      <c r="R110" s="78"/>
      <c r="S110" s="78"/>
      <c r="T110" s="76"/>
      <c r="U110" s="32">
        <f>SUM(U105:W105)</f>
        <v>21</v>
      </c>
      <c r="V110" s="78"/>
      <c r="W110" s="78"/>
      <c r="X110" s="78"/>
      <c r="Y110" s="76"/>
      <c r="Z110" s="32">
        <f>SUM(Z105:AB105)</f>
        <v>21</v>
      </c>
      <c r="AA110" s="78"/>
      <c r="AB110" s="77"/>
      <c r="AC110" s="32"/>
      <c r="AD110" s="76"/>
      <c r="AE110" s="361">
        <f>SUM(AE105:AG105)</f>
        <v>23</v>
      </c>
      <c r="AF110" s="32"/>
      <c r="AG110" s="78"/>
      <c r="AH110" s="78"/>
      <c r="AI110" s="76"/>
      <c r="AJ110" s="32">
        <f>SUM(AJ105:AL105)</f>
        <v>18</v>
      </c>
      <c r="AK110" s="78"/>
      <c r="AL110" s="77"/>
      <c r="AM110" s="32"/>
      <c r="AN110" s="76"/>
    </row>
    <row r="111" spans="1:40" ht="12.75" customHeight="1">
      <c r="A111" s="1"/>
      <c r="B111" s="25" t="s">
        <v>106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>
      <c r="A112" s="1"/>
      <c r="B112" s="2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4:41" ht="12.75" customHeight="1">
      <c r="D113" s="16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46" t="s">
        <v>341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2.75" customHeight="1" thickBot="1">
      <c r="A114" s="207" t="s">
        <v>215</v>
      </c>
      <c r="C114" s="16"/>
      <c r="D114" s="195"/>
      <c r="E114" s="2"/>
      <c r="F114" s="26" t="s">
        <v>24</v>
      </c>
      <c r="G114" s="26" t="s">
        <v>25</v>
      </c>
      <c r="H114" s="26" t="s">
        <v>26</v>
      </c>
      <c r="I114" s="26" t="s">
        <v>27</v>
      </c>
      <c r="J114" s="320" t="s">
        <v>28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46" t="s">
        <v>344</v>
      </c>
      <c r="V114" s="2"/>
      <c r="W114" s="2"/>
      <c r="X114" s="2"/>
      <c r="Y114" s="2"/>
      <c r="Z114" s="2" t="s">
        <v>24</v>
      </c>
      <c r="AA114" s="2" t="s">
        <v>25</v>
      </c>
      <c r="AB114" s="2" t="s">
        <v>26</v>
      </c>
      <c r="AC114" s="2" t="s">
        <v>27</v>
      </c>
      <c r="AD114" s="2" t="s">
        <v>28</v>
      </c>
      <c r="AE114" s="26" t="s">
        <v>24</v>
      </c>
      <c r="AF114" s="26" t="s">
        <v>25</v>
      </c>
      <c r="AG114" s="26" t="s">
        <v>26</v>
      </c>
      <c r="AH114" s="26" t="s">
        <v>27</v>
      </c>
      <c r="AI114" s="320" t="s">
        <v>28</v>
      </c>
      <c r="AJ114" s="26" t="s">
        <v>24</v>
      </c>
      <c r="AK114" s="26" t="s">
        <v>25</v>
      </c>
      <c r="AL114" s="26" t="s">
        <v>26</v>
      </c>
      <c r="AM114" s="26" t="s">
        <v>27</v>
      </c>
      <c r="AN114" s="320" t="s">
        <v>28</v>
      </c>
      <c r="AO114" s="2"/>
    </row>
    <row r="115" spans="1:41" ht="13.5" thickBot="1">
      <c r="A115" s="472" t="s">
        <v>35</v>
      </c>
      <c r="B115" s="488"/>
      <c r="C115" s="489"/>
      <c r="D115" s="222">
        <f aca="true" t="shared" si="23" ref="D115:AN115">SUM(D116:D127)</f>
        <v>42</v>
      </c>
      <c r="E115" s="222">
        <f t="shared" si="23"/>
        <v>55</v>
      </c>
      <c r="F115" s="222">
        <f t="shared" si="23"/>
        <v>0</v>
      </c>
      <c r="G115" s="222">
        <f t="shared" si="23"/>
        <v>0</v>
      </c>
      <c r="H115" s="222">
        <f t="shared" si="23"/>
        <v>0</v>
      </c>
      <c r="I115" s="222">
        <f t="shared" si="23"/>
        <v>0</v>
      </c>
      <c r="J115" s="222">
        <f t="shared" si="23"/>
        <v>0</v>
      </c>
      <c r="K115" s="222">
        <f t="shared" si="23"/>
        <v>0</v>
      </c>
      <c r="L115" s="222">
        <f t="shared" si="23"/>
        <v>0</v>
      </c>
      <c r="M115" s="222">
        <f t="shared" si="23"/>
        <v>0</v>
      </c>
      <c r="N115" s="222">
        <f t="shared" si="23"/>
        <v>0</v>
      </c>
      <c r="O115" s="222">
        <f t="shared" si="23"/>
        <v>0</v>
      </c>
      <c r="P115" s="222">
        <f t="shared" si="23"/>
        <v>0</v>
      </c>
      <c r="Q115" s="222">
        <f t="shared" si="23"/>
        <v>0</v>
      </c>
      <c r="R115" s="222">
        <f t="shared" si="23"/>
        <v>0</v>
      </c>
      <c r="S115" s="222">
        <f t="shared" si="23"/>
        <v>0</v>
      </c>
      <c r="T115" s="222">
        <f t="shared" si="23"/>
        <v>0</v>
      </c>
      <c r="U115" s="222">
        <f t="shared" si="23"/>
        <v>0</v>
      </c>
      <c r="V115" s="222">
        <f t="shared" si="23"/>
        <v>0</v>
      </c>
      <c r="W115" s="222">
        <f t="shared" si="23"/>
        <v>0</v>
      </c>
      <c r="X115" s="222">
        <f t="shared" si="23"/>
        <v>0</v>
      </c>
      <c r="Y115" s="222">
        <f t="shared" si="23"/>
        <v>0</v>
      </c>
      <c r="Z115" s="222">
        <f t="shared" si="23"/>
        <v>6</v>
      </c>
      <c r="AA115" s="222">
        <f t="shared" si="23"/>
        <v>2</v>
      </c>
      <c r="AB115" s="222">
        <f t="shared" si="23"/>
        <v>0</v>
      </c>
      <c r="AC115" s="222">
        <f t="shared" si="23"/>
        <v>0</v>
      </c>
      <c r="AD115" s="222">
        <f t="shared" si="23"/>
        <v>12</v>
      </c>
      <c r="AE115" s="222">
        <f t="shared" si="23"/>
        <v>10</v>
      </c>
      <c r="AF115" s="222">
        <f t="shared" si="23"/>
        <v>2</v>
      </c>
      <c r="AG115" s="222">
        <f t="shared" si="23"/>
        <v>6</v>
      </c>
      <c r="AH115" s="222">
        <f t="shared" si="23"/>
        <v>0</v>
      </c>
      <c r="AI115" s="222">
        <f t="shared" si="23"/>
        <v>21</v>
      </c>
      <c r="AJ115" s="222">
        <f t="shared" si="23"/>
        <v>9</v>
      </c>
      <c r="AK115" s="222">
        <f t="shared" si="23"/>
        <v>5</v>
      </c>
      <c r="AL115" s="222">
        <f t="shared" si="23"/>
        <v>2</v>
      </c>
      <c r="AM115" s="222">
        <f t="shared" si="23"/>
        <v>0</v>
      </c>
      <c r="AN115" s="222">
        <f t="shared" si="23"/>
        <v>22</v>
      </c>
      <c r="AO115" s="35"/>
    </row>
    <row r="116" spans="1:41" ht="14.25" thickBot="1">
      <c r="A116" s="19">
        <v>48</v>
      </c>
      <c r="B116" s="443" t="s">
        <v>328</v>
      </c>
      <c r="C116" s="88" t="s">
        <v>123</v>
      </c>
      <c r="D116" s="94">
        <f>SUM(F116:H116)+SUM(K116:M116)+SUM(P116:R116)+SUM(U116:W116)+SUM(Z116:AB116)+SUM(AE116:AG116)+SUM(AJ116:AL116)</f>
        <v>4</v>
      </c>
      <c r="E116" s="94">
        <f>J116+O116+T116+Y116+AD116+AI116+AN116</f>
        <v>4</v>
      </c>
      <c r="F116" s="288"/>
      <c r="G116" s="6"/>
      <c r="H116" s="6"/>
      <c r="I116" s="6"/>
      <c r="J116" s="321"/>
      <c r="K116" s="322"/>
      <c r="L116" s="6"/>
      <c r="M116" s="6"/>
      <c r="N116" s="6"/>
      <c r="O116" s="359"/>
      <c r="P116" s="322"/>
      <c r="Q116" s="6"/>
      <c r="R116" s="6"/>
      <c r="S116" s="6"/>
      <c r="T116" s="321"/>
      <c r="U116" s="288"/>
      <c r="V116" s="6"/>
      <c r="W116" s="6"/>
      <c r="X116" s="6"/>
      <c r="Y116" s="359"/>
      <c r="Z116" s="322">
        <v>2</v>
      </c>
      <c r="AA116" s="6">
        <v>2</v>
      </c>
      <c r="AB116" s="6">
        <v>0</v>
      </c>
      <c r="AC116" s="6" t="s">
        <v>54</v>
      </c>
      <c r="AD116" s="321">
        <v>4</v>
      </c>
      <c r="AE116" s="288"/>
      <c r="AF116" s="6"/>
      <c r="AG116" s="6"/>
      <c r="AH116" s="6"/>
      <c r="AI116" s="321"/>
      <c r="AJ116" s="288"/>
      <c r="AK116" s="6"/>
      <c r="AL116" s="6"/>
      <c r="AM116" s="6"/>
      <c r="AN116" s="321"/>
      <c r="AO116" s="34"/>
    </row>
    <row r="117" spans="1:41" ht="14.25" thickBot="1">
      <c r="A117" s="20">
        <v>49</v>
      </c>
      <c r="B117" s="443" t="s">
        <v>329</v>
      </c>
      <c r="C117" s="3" t="s">
        <v>265</v>
      </c>
      <c r="D117" s="433">
        <f aca="true" t="shared" si="24" ref="D117:D127">SUM(F117:H117)+SUM(K117:M117)+SUM(P117:R117)+SUM(U117:W117)+SUM(Z117:AB117)+SUM(AE117:AG117)+SUM(AJ117:AL117)</f>
        <v>4</v>
      </c>
      <c r="E117" s="433">
        <f aca="true" t="shared" si="25" ref="E117:E127">J117+O117+T117+Y117+AD117+AI117+AN117</f>
        <v>4</v>
      </c>
      <c r="F117" s="288"/>
      <c r="G117" s="6"/>
      <c r="H117" s="6"/>
      <c r="I117" s="6"/>
      <c r="J117" s="321"/>
      <c r="K117" s="322"/>
      <c r="L117" s="6"/>
      <c r="M117" s="6"/>
      <c r="N117" s="6"/>
      <c r="O117" s="359"/>
      <c r="P117" s="322"/>
      <c r="Q117" s="6"/>
      <c r="R117" s="6"/>
      <c r="S117" s="6"/>
      <c r="T117" s="321"/>
      <c r="U117" s="288"/>
      <c r="V117" s="6"/>
      <c r="W117" s="6"/>
      <c r="X117" s="6"/>
      <c r="Y117" s="359"/>
      <c r="Z117" s="322"/>
      <c r="AA117" s="6"/>
      <c r="AB117" s="6"/>
      <c r="AC117" s="6"/>
      <c r="AD117" s="321"/>
      <c r="AE117" s="322">
        <v>3</v>
      </c>
      <c r="AF117" s="6">
        <v>1</v>
      </c>
      <c r="AG117" s="6">
        <v>0</v>
      </c>
      <c r="AH117" s="6" t="s">
        <v>31</v>
      </c>
      <c r="AI117" s="321">
        <v>4</v>
      </c>
      <c r="AJ117" s="288"/>
      <c r="AK117" s="6"/>
      <c r="AL117" s="6"/>
      <c r="AM117" s="6"/>
      <c r="AN117" s="321"/>
      <c r="AO117" s="34"/>
    </row>
    <row r="118" spans="1:41" ht="14.25" thickBot="1">
      <c r="A118" s="19">
        <v>50</v>
      </c>
      <c r="B118" s="467" t="s">
        <v>357</v>
      </c>
      <c r="C118" s="3" t="s">
        <v>119</v>
      </c>
      <c r="D118" s="433">
        <f>SUM(F118:H118)+SUM(K118:M118)+SUM(P118:R118)+SUM(U118:W118)+SUM(Z118:AB118)+SUM(AE118:AG118)+SUM(AJ118:AL118)</f>
        <v>4</v>
      </c>
      <c r="E118" s="433">
        <f>J118+O118+T118+Y118+AD118+AI118+AN118</f>
        <v>4</v>
      </c>
      <c r="F118" s="288"/>
      <c r="G118" s="6"/>
      <c r="H118" s="6"/>
      <c r="I118" s="6"/>
      <c r="J118" s="321"/>
      <c r="K118" s="322"/>
      <c r="L118" s="6"/>
      <c r="M118" s="6"/>
      <c r="N118" s="6"/>
      <c r="O118" s="359"/>
      <c r="P118" s="322"/>
      <c r="Q118" s="6"/>
      <c r="R118" s="6"/>
      <c r="S118" s="6"/>
      <c r="T118" s="321"/>
      <c r="U118" s="288"/>
      <c r="V118" s="6"/>
      <c r="W118" s="6"/>
      <c r="X118" s="6"/>
      <c r="Y118" s="359"/>
      <c r="Z118" s="322"/>
      <c r="AA118" s="6"/>
      <c r="AB118" s="6"/>
      <c r="AC118" s="6"/>
      <c r="AD118" s="321"/>
      <c r="AE118" s="461">
        <v>2</v>
      </c>
      <c r="AF118" s="462">
        <v>0</v>
      </c>
      <c r="AG118" s="462">
        <v>2</v>
      </c>
      <c r="AH118" s="462" t="s">
        <v>31</v>
      </c>
      <c r="AI118" s="463">
        <v>4</v>
      </c>
      <c r="AJ118" s="288"/>
      <c r="AK118" s="6"/>
      <c r="AL118" s="6"/>
      <c r="AM118" s="6"/>
      <c r="AN118" s="321"/>
      <c r="AO118" s="34"/>
    </row>
    <row r="119" spans="1:41" ht="14.25" thickBot="1">
      <c r="A119" s="20">
        <v>51</v>
      </c>
      <c r="B119" s="443" t="s">
        <v>330</v>
      </c>
      <c r="C119" s="88" t="s">
        <v>118</v>
      </c>
      <c r="D119" s="94">
        <f t="shared" si="24"/>
        <v>4</v>
      </c>
      <c r="E119" s="94">
        <f t="shared" si="25"/>
        <v>4</v>
      </c>
      <c r="F119" s="289"/>
      <c r="G119" s="4"/>
      <c r="H119" s="4"/>
      <c r="I119" s="4"/>
      <c r="J119" s="323"/>
      <c r="K119" s="290"/>
      <c r="L119" s="4"/>
      <c r="M119" s="4"/>
      <c r="N119" s="4"/>
      <c r="O119" s="360"/>
      <c r="P119" s="290"/>
      <c r="Q119" s="4"/>
      <c r="R119" s="4"/>
      <c r="S119" s="4"/>
      <c r="T119" s="323"/>
      <c r="U119" s="289"/>
      <c r="V119" s="4"/>
      <c r="W119" s="4"/>
      <c r="X119" s="4"/>
      <c r="Y119" s="360"/>
      <c r="Z119" s="290"/>
      <c r="AA119" s="4"/>
      <c r="AB119" s="4"/>
      <c r="AC119" s="4"/>
      <c r="AD119" s="323"/>
      <c r="AE119" s="290">
        <v>2</v>
      </c>
      <c r="AF119" s="4">
        <v>0</v>
      </c>
      <c r="AG119" s="4">
        <v>2</v>
      </c>
      <c r="AH119" s="4" t="s">
        <v>31</v>
      </c>
      <c r="AI119" s="323">
        <v>4</v>
      </c>
      <c r="AJ119" s="289"/>
      <c r="AK119" s="4"/>
      <c r="AL119" s="4"/>
      <c r="AM119" s="4"/>
      <c r="AN119" s="323"/>
      <c r="AO119" s="34"/>
    </row>
    <row r="120" spans="1:41" ht="14.25" thickBot="1">
      <c r="A120" s="19">
        <v>52</v>
      </c>
      <c r="B120" s="443" t="s">
        <v>331</v>
      </c>
      <c r="C120" s="88" t="s">
        <v>199</v>
      </c>
      <c r="D120" s="94">
        <f t="shared" si="24"/>
        <v>2</v>
      </c>
      <c r="E120" s="94">
        <f t="shared" si="25"/>
        <v>4</v>
      </c>
      <c r="F120" s="289"/>
      <c r="G120" s="4"/>
      <c r="H120" s="4"/>
      <c r="I120" s="4"/>
      <c r="J120" s="323"/>
      <c r="K120" s="290"/>
      <c r="L120" s="4"/>
      <c r="M120" s="4"/>
      <c r="N120" s="4"/>
      <c r="O120" s="360"/>
      <c r="P120" s="290"/>
      <c r="Q120" s="4"/>
      <c r="R120" s="4"/>
      <c r="S120" s="4"/>
      <c r="T120" s="323"/>
      <c r="U120" s="289"/>
      <c r="V120" s="4"/>
      <c r="W120" s="4"/>
      <c r="X120" s="4"/>
      <c r="Y120" s="360"/>
      <c r="Z120" s="322">
        <v>2</v>
      </c>
      <c r="AA120" s="6">
        <v>0</v>
      </c>
      <c r="AB120" s="6">
        <v>0</v>
      </c>
      <c r="AC120" s="6" t="s">
        <v>54</v>
      </c>
      <c r="AD120" s="321">
        <v>4</v>
      </c>
      <c r="AE120" s="289"/>
      <c r="AF120" s="4"/>
      <c r="AG120" s="4"/>
      <c r="AH120" s="4"/>
      <c r="AI120" s="323"/>
      <c r="AJ120" s="289"/>
      <c r="AK120" s="4"/>
      <c r="AL120" s="4"/>
      <c r="AM120" s="4"/>
      <c r="AN120" s="323"/>
      <c r="AO120" s="34"/>
    </row>
    <row r="121" spans="1:41" ht="26.25" thickBot="1">
      <c r="A121" s="20">
        <v>53</v>
      </c>
      <c r="B121" s="443" t="s">
        <v>332</v>
      </c>
      <c r="C121" s="431" t="s">
        <v>120</v>
      </c>
      <c r="D121" s="94">
        <f t="shared" si="24"/>
        <v>3</v>
      </c>
      <c r="E121" s="94">
        <f t="shared" si="25"/>
        <v>4</v>
      </c>
      <c r="F121" s="289"/>
      <c r="G121" s="4"/>
      <c r="H121" s="4"/>
      <c r="I121" s="4"/>
      <c r="J121" s="323"/>
      <c r="K121" s="290"/>
      <c r="L121" s="4"/>
      <c r="M121" s="4"/>
      <c r="N121" s="4"/>
      <c r="O121" s="360"/>
      <c r="P121" s="290"/>
      <c r="Q121" s="4"/>
      <c r="R121" s="4"/>
      <c r="S121" s="4"/>
      <c r="T121" s="323"/>
      <c r="U121" s="289"/>
      <c r="V121" s="4"/>
      <c r="W121" s="4"/>
      <c r="X121" s="4"/>
      <c r="Y121" s="360"/>
      <c r="Z121" s="290"/>
      <c r="AA121" s="4"/>
      <c r="AB121" s="4"/>
      <c r="AC121" s="4"/>
      <c r="AD121" s="323"/>
      <c r="AE121" s="289"/>
      <c r="AF121" s="4"/>
      <c r="AG121" s="4"/>
      <c r="AH121" s="4"/>
      <c r="AI121" s="323"/>
      <c r="AJ121" s="289">
        <v>3</v>
      </c>
      <c r="AK121" s="4">
        <v>0</v>
      </c>
      <c r="AL121" s="4">
        <v>0</v>
      </c>
      <c r="AM121" s="4" t="s">
        <v>54</v>
      </c>
      <c r="AN121" s="323">
        <v>4</v>
      </c>
      <c r="AO121" s="34"/>
    </row>
    <row r="122" spans="1:41" ht="14.25" thickBot="1">
      <c r="A122" s="19">
        <v>54</v>
      </c>
      <c r="B122" s="443" t="s">
        <v>333</v>
      </c>
      <c r="C122" s="88" t="s">
        <v>121</v>
      </c>
      <c r="D122" s="94">
        <f t="shared" si="24"/>
        <v>5</v>
      </c>
      <c r="E122" s="94">
        <f t="shared" si="25"/>
        <v>4</v>
      </c>
      <c r="F122" s="289"/>
      <c r="G122" s="4"/>
      <c r="H122" s="4"/>
      <c r="I122" s="4"/>
      <c r="J122" s="323"/>
      <c r="K122" s="290"/>
      <c r="L122" s="4"/>
      <c r="M122" s="4"/>
      <c r="N122" s="4"/>
      <c r="O122" s="360"/>
      <c r="P122" s="290"/>
      <c r="Q122" s="4"/>
      <c r="R122" s="4"/>
      <c r="S122" s="4"/>
      <c r="T122" s="323"/>
      <c r="U122" s="289"/>
      <c r="V122" s="4"/>
      <c r="W122" s="4"/>
      <c r="X122" s="4"/>
      <c r="Y122" s="360"/>
      <c r="Z122" s="290"/>
      <c r="AA122" s="4"/>
      <c r="AB122" s="4"/>
      <c r="AC122" s="4"/>
      <c r="AD122" s="323"/>
      <c r="AE122" s="289"/>
      <c r="AF122" s="4"/>
      <c r="AG122" s="4"/>
      <c r="AH122" s="4"/>
      <c r="AI122" s="323"/>
      <c r="AJ122" s="289">
        <v>3</v>
      </c>
      <c r="AK122" s="4">
        <v>0</v>
      </c>
      <c r="AL122" s="4">
        <v>2</v>
      </c>
      <c r="AM122" s="4" t="s">
        <v>31</v>
      </c>
      <c r="AN122" s="323">
        <v>4</v>
      </c>
      <c r="AO122" s="34"/>
    </row>
    <row r="123" spans="1:41" ht="26.25" thickBot="1">
      <c r="A123" s="20">
        <v>55</v>
      </c>
      <c r="B123" s="443" t="s">
        <v>334</v>
      </c>
      <c r="C123" s="49" t="s">
        <v>220</v>
      </c>
      <c r="D123" s="433">
        <f t="shared" si="24"/>
        <v>5</v>
      </c>
      <c r="E123" s="433">
        <f t="shared" si="25"/>
        <v>4</v>
      </c>
      <c r="F123" s="289"/>
      <c r="G123" s="4"/>
      <c r="H123" s="4"/>
      <c r="I123" s="4"/>
      <c r="J123" s="323"/>
      <c r="K123" s="290"/>
      <c r="L123" s="4"/>
      <c r="M123" s="4"/>
      <c r="N123" s="4"/>
      <c r="O123" s="360"/>
      <c r="P123" s="290"/>
      <c r="Q123" s="4"/>
      <c r="R123" s="4"/>
      <c r="S123" s="4"/>
      <c r="T123" s="323"/>
      <c r="U123" s="289"/>
      <c r="V123" s="4"/>
      <c r="W123" s="4"/>
      <c r="X123" s="4"/>
      <c r="Y123" s="360"/>
      <c r="Z123" s="290"/>
      <c r="AA123" s="4"/>
      <c r="AB123" s="4"/>
      <c r="AC123" s="4"/>
      <c r="AD123" s="323"/>
      <c r="AE123" s="290">
        <v>3</v>
      </c>
      <c r="AF123" s="4">
        <v>0</v>
      </c>
      <c r="AG123" s="4">
        <v>2</v>
      </c>
      <c r="AH123" s="4" t="s">
        <v>54</v>
      </c>
      <c r="AI123" s="323">
        <v>4</v>
      </c>
      <c r="AJ123" s="289"/>
      <c r="AK123" s="4"/>
      <c r="AL123" s="4"/>
      <c r="AM123" s="4"/>
      <c r="AN123" s="323"/>
      <c r="AO123" s="34"/>
    </row>
    <row r="124" spans="1:41" ht="26.25" thickBot="1">
      <c r="A124" s="19">
        <v>56</v>
      </c>
      <c r="B124" s="443" t="s">
        <v>335</v>
      </c>
      <c r="C124" s="432" t="s">
        <v>221</v>
      </c>
      <c r="D124" s="94">
        <f t="shared" si="24"/>
        <v>5</v>
      </c>
      <c r="E124" s="94">
        <f t="shared" si="25"/>
        <v>4</v>
      </c>
      <c r="F124" s="289"/>
      <c r="G124" s="4"/>
      <c r="H124" s="4"/>
      <c r="I124" s="4"/>
      <c r="J124" s="323"/>
      <c r="K124" s="290"/>
      <c r="L124" s="4"/>
      <c r="M124" s="4"/>
      <c r="N124" s="4"/>
      <c r="O124" s="360"/>
      <c r="P124" s="290"/>
      <c r="Q124" s="4"/>
      <c r="R124" s="4"/>
      <c r="S124" s="4"/>
      <c r="T124" s="323"/>
      <c r="U124" s="289"/>
      <c r="V124" s="4"/>
      <c r="W124" s="4"/>
      <c r="X124" s="4"/>
      <c r="Y124" s="360"/>
      <c r="Z124" s="290"/>
      <c r="AA124" s="4"/>
      <c r="AB124" s="4"/>
      <c r="AC124" s="4"/>
      <c r="AD124" s="323"/>
      <c r="AE124" s="290"/>
      <c r="AF124" s="4"/>
      <c r="AG124" s="4"/>
      <c r="AH124" s="4"/>
      <c r="AI124" s="323"/>
      <c r="AJ124" s="290">
        <v>3</v>
      </c>
      <c r="AK124" s="4">
        <v>2</v>
      </c>
      <c r="AL124" s="4">
        <v>0</v>
      </c>
      <c r="AM124" s="4" t="s">
        <v>31</v>
      </c>
      <c r="AN124" s="323">
        <v>4</v>
      </c>
      <c r="AO124" s="34"/>
    </row>
    <row r="125" spans="1:41" ht="14.25" thickBot="1">
      <c r="A125" s="20">
        <v>57</v>
      </c>
      <c r="B125" s="467" t="s">
        <v>358</v>
      </c>
      <c r="C125" s="49" t="s">
        <v>223</v>
      </c>
      <c r="D125" s="433">
        <f>SUM(F125:H125)+SUM(K125:M125)+SUM(P125:R125)+SUM(U125:W125)+SUM(Z125:AB125)+SUM(AE125:AG125)+SUM(AJ125:AL125)</f>
        <v>2</v>
      </c>
      <c r="E125" s="433">
        <f>J125+O125+T125+Y125+AD125+AI125+AN125</f>
        <v>4</v>
      </c>
      <c r="F125" s="288"/>
      <c r="G125" s="6"/>
      <c r="H125" s="6"/>
      <c r="I125" s="6"/>
      <c r="J125" s="321"/>
      <c r="K125" s="322"/>
      <c r="L125" s="6"/>
      <c r="M125" s="6"/>
      <c r="N125" s="6"/>
      <c r="O125" s="359"/>
      <c r="P125" s="322"/>
      <c r="Q125" s="6"/>
      <c r="R125" s="6"/>
      <c r="S125" s="6"/>
      <c r="T125" s="321"/>
      <c r="U125" s="288"/>
      <c r="V125" s="6"/>
      <c r="W125" s="6"/>
      <c r="X125" s="6"/>
      <c r="Y125" s="323"/>
      <c r="Z125" s="464">
        <v>2</v>
      </c>
      <c r="AA125" s="465">
        <v>0</v>
      </c>
      <c r="AB125" s="465">
        <v>0</v>
      </c>
      <c r="AC125" s="465" t="s">
        <v>31</v>
      </c>
      <c r="AD125" s="466">
        <v>4</v>
      </c>
      <c r="AE125" s="289"/>
      <c r="AF125" s="4"/>
      <c r="AG125" s="4"/>
      <c r="AH125" s="4"/>
      <c r="AI125" s="323"/>
      <c r="AJ125" s="289"/>
      <c r="AK125" s="4"/>
      <c r="AL125" s="4"/>
      <c r="AM125" s="4"/>
      <c r="AN125" s="323"/>
      <c r="AO125" s="34"/>
    </row>
    <row r="126" spans="1:41" ht="14.25" thickBot="1">
      <c r="A126" s="19">
        <v>58</v>
      </c>
      <c r="B126" s="443" t="s">
        <v>336</v>
      </c>
      <c r="C126" s="5" t="s">
        <v>124</v>
      </c>
      <c r="D126" s="94">
        <f t="shared" si="24"/>
        <v>1</v>
      </c>
      <c r="E126" s="94">
        <f t="shared" si="25"/>
        <v>5</v>
      </c>
      <c r="F126" s="283"/>
      <c r="G126" s="21"/>
      <c r="H126" s="21"/>
      <c r="I126" s="21"/>
      <c r="J126" s="312"/>
      <c r="K126" s="313"/>
      <c r="L126" s="21"/>
      <c r="M126" s="21"/>
      <c r="N126" s="21"/>
      <c r="O126" s="357"/>
      <c r="P126" s="313"/>
      <c r="Q126" s="21"/>
      <c r="R126" s="21"/>
      <c r="S126" s="21"/>
      <c r="T126" s="312"/>
      <c r="U126" s="283"/>
      <c r="V126" s="21"/>
      <c r="W126" s="21"/>
      <c r="X126" s="21"/>
      <c r="Y126" s="357"/>
      <c r="Z126" s="313"/>
      <c r="AA126" s="21"/>
      <c r="AB126" s="21"/>
      <c r="AC126" s="21"/>
      <c r="AD126" s="312"/>
      <c r="AE126" s="284">
        <v>0</v>
      </c>
      <c r="AF126" s="18">
        <v>1</v>
      </c>
      <c r="AG126" s="18">
        <v>0</v>
      </c>
      <c r="AH126" s="18" t="s">
        <v>54</v>
      </c>
      <c r="AI126" s="314">
        <v>5</v>
      </c>
      <c r="AJ126" s="284"/>
      <c r="AK126" s="18"/>
      <c r="AL126" s="18"/>
      <c r="AM126" s="18"/>
      <c r="AN126" s="314"/>
      <c r="AO126" s="420"/>
    </row>
    <row r="127" spans="1:41" ht="14.25" thickBot="1">
      <c r="A127" s="20">
        <v>59</v>
      </c>
      <c r="B127" s="443" t="s">
        <v>337</v>
      </c>
      <c r="C127" s="3" t="s">
        <v>125</v>
      </c>
      <c r="D127" s="94">
        <f t="shared" si="24"/>
        <v>3</v>
      </c>
      <c r="E127" s="94">
        <f t="shared" si="25"/>
        <v>10</v>
      </c>
      <c r="F127" s="288"/>
      <c r="G127" s="6"/>
      <c r="H127" s="6"/>
      <c r="I127" s="6"/>
      <c r="J127" s="321"/>
      <c r="K127" s="288"/>
      <c r="L127" s="6"/>
      <c r="M127" s="6"/>
      <c r="N127" s="6"/>
      <c r="O127" s="321"/>
      <c r="P127" s="288"/>
      <c r="Q127" s="6"/>
      <c r="R127" s="6"/>
      <c r="S127" s="6"/>
      <c r="T127" s="321"/>
      <c r="U127" s="288"/>
      <c r="V127" s="6"/>
      <c r="W127" s="6"/>
      <c r="X127" s="6"/>
      <c r="Y127" s="321"/>
      <c r="Z127" s="288"/>
      <c r="AA127" s="6"/>
      <c r="AB127" s="6"/>
      <c r="AC127" s="6"/>
      <c r="AD127" s="321"/>
      <c r="AE127" s="288"/>
      <c r="AF127" s="6"/>
      <c r="AG127" s="6"/>
      <c r="AH127" s="6"/>
      <c r="AI127" s="321"/>
      <c r="AJ127" s="289">
        <v>0</v>
      </c>
      <c r="AK127" s="4">
        <v>3</v>
      </c>
      <c r="AL127" s="4">
        <v>0</v>
      </c>
      <c r="AM127" s="4" t="s">
        <v>54</v>
      </c>
      <c r="AN127" s="323">
        <v>10</v>
      </c>
      <c r="AO127" s="421" t="s">
        <v>124</v>
      </c>
    </row>
    <row r="128" spans="1:41" ht="12.75" customHeight="1" thickBot="1">
      <c r="A128" s="485" t="s">
        <v>36</v>
      </c>
      <c r="B128" s="486"/>
      <c r="C128" s="487"/>
      <c r="D128" s="33">
        <f>D59+D115</f>
        <v>147</v>
      </c>
      <c r="E128" s="33">
        <f>E59+E115</f>
        <v>210</v>
      </c>
      <c r="F128" s="33">
        <f>F59+F115</f>
        <v>12</v>
      </c>
      <c r="G128" s="33">
        <f>G59+G115</f>
        <v>12</v>
      </c>
      <c r="H128" s="33">
        <f>H59+H115</f>
        <v>3</v>
      </c>
      <c r="I128" s="33"/>
      <c r="J128" s="33">
        <f>J59+J115</f>
        <v>30</v>
      </c>
      <c r="K128" s="33">
        <f>K59+K115</f>
        <v>12</v>
      </c>
      <c r="L128" s="33">
        <f>L59+L115</f>
        <v>8</v>
      </c>
      <c r="M128" s="33">
        <f>M59+M115</f>
        <v>4</v>
      </c>
      <c r="N128" s="33"/>
      <c r="O128" s="33">
        <f>O59+O115</f>
        <v>30</v>
      </c>
      <c r="P128" s="33">
        <f>P59+P115</f>
        <v>10</v>
      </c>
      <c r="Q128" s="33">
        <f>Q59+Q115</f>
        <v>5</v>
      </c>
      <c r="R128" s="33">
        <f>R59+R115</f>
        <v>7</v>
      </c>
      <c r="S128" s="33"/>
      <c r="T128" s="33">
        <f>T59+T115</f>
        <v>28</v>
      </c>
      <c r="U128" s="33">
        <f>U59+U115</f>
        <v>10</v>
      </c>
      <c r="V128" s="33">
        <f>V59+V115</f>
        <v>5</v>
      </c>
      <c r="W128" s="33">
        <f>W59+W115</f>
        <v>6</v>
      </c>
      <c r="X128" s="33"/>
      <c r="Y128" s="33">
        <f>Y59+Y115</f>
        <v>33</v>
      </c>
      <c r="Z128" s="33">
        <f>Z59+Z115</f>
        <v>12</v>
      </c>
      <c r="AA128" s="33">
        <f>AA59+AA115</f>
        <v>5</v>
      </c>
      <c r="AB128" s="33">
        <f>AB59+AB115</f>
        <v>1</v>
      </c>
      <c r="AC128" s="33"/>
      <c r="AD128" s="33">
        <f>AD59+AD115</f>
        <v>32</v>
      </c>
      <c r="AE128" s="33">
        <f>AE59+AE115</f>
        <v>14</v>
      </c>
      <c r="AF128" s="33">
        <f>AF59+AF115</f>
        <v>4</v>
      </c>
      <c r="AG128" s="33">
        <f>AG59+AG115</f>
        <v>6</v>
      </c>
      <c r="AH128" s="33"/>
      <c r="AI128" s="33">
        <f>AI59+AI115</f>
        <v>31</v>
      </c>
      <c r="AJ128" s="33">
        <f>AJ59+AJ115</f>
        <v>11</v>
      </c>
      <c r="AK128" s="33">
        <f>AK59+AK115</f>
        <v>7</v>
      </c>
      <c r="AL128" s="33">
        <f>AL59+AL115</f>
        <v>2</v>
      </c>
      <c r="AM128" s="33"/>
      <c r="AN128" s="33">
        <f>AN59+AN115</f>
        <v>28</v>
      </c>
      <c r="AO128" s="107"/>
    </row>
    <row r="129" spans="1:40" ht="12.75" customHeight="1">
      <c r="A129" s="70"/>
      <c r="B129" s="71"/>
      <c r="C129" s="35" t="s">
        <v>79</v>
      </c>
      <c r="D129" s="36"/>
      <c r="E129" s="37"/>
      <c r="F129" s="36"/>
      <c r="G129" s="38"/>
      <c r="H129" s="38"/>
      <c r="I129" s="38">
        <f>I86+COUNTIF(I116:I127,"s")</f>
        <v>0</v>
      </c>
      <c r="J129" s="37"/>
      <c r="K129" s="36"/>
      <c r="L129" s="38"/>
      <c r="M129" s="38"/>
      <c r="N129" s="38">
        <f>N86+COUNTIF(N116:N127,"s")</f>
        <v>0</v>
      </c>
      <c r="O129" s="37"/>
      <c r="P129" s="36"/>
      <c r="Q129" s="38"/>
      <c r="R129" s="38"/>
      <c r="S129" s="38">
        <v>0</v>
      </c>
      <c r="T129" s="37"/>
      <c r="U129" s="36"/>
      <c r="V129" s="38"/>
      <c r="W129" s="38"/>
      <c r="X129" s="38">
        <v>0</v>
      </c>
      <c r="Y129" s="37"/>
      <c r="Z129" s="36"/>
      <c r="AA129" s="38"/>
      <c r="AB129" s="38"/>
      <c r="AC129" s="38">
        <v>0</v>
      </c>
      <c r="AD129" s="37"/>
      <c r="AE129" s="36"/>
      <c r="AF129" s="38"/>
      <c r="AG129" s="38"/>
      <c r="AH129" s="38">
        <v>0</v>
      </c>
      <c r="AI129" s="37"/>
      <c r="AJ129" s="36"/>
      <c r="AK129" s="38"/>
      <c r="AL129" s="38"/>
      <c r="AM129" s="38">
        <v>0</v>
      </c>
      <c r="AN129" s="37"/>
    </row>
    <row r="130" spans="1:40" ht="12.75" customHeight="1">
      <c r="A130" s="30"/>
      <c r="B130" s="72"/>
      <c r="C130" s="34" t="s">
        <v>80</v>
      </c>
      <c r="D130" s="39"/>
      <c r="E130" s="40"/>
      <c r="F130" s="39"/>
      <c r="G130" s="41"/>
      <c r="H130" s="41"/>
      <c r="I130" s="41">
        <f>I87+COUNTIF(I116:I127,"v")</f>
        <v>0</v>
      </c>
      <c r="J130" s="40"/>
      <c r="K130" s="39"/>
      <c r="L130" s="41"/>
      <c r="M130" s="41"/>
      <c r="N130" s="41">
        <f>N87+COUNTIF(N116:N127,"v")</f>
        <v>0</v>
      </c>
      <c r="O130" s="40"/>
      <c r="P130" s="39"/>
      <c r="Q130" s="41"/>
      <c r="R130" s="41"/>
      <c r="S130" s="41">
        <v>4</v>
      </c>
      <c r="T130" s="40"/>
      <c r="U130" s="39"/>
      <c r="V130" s="41"/>
      <c r="W130" s="41"/>
      <c r="X130" s="41">
        <v>3</v>
      </c>
      <c r="Y130" s="40"/>
      <c r="Z130" s="39"/>
      <c r="AA130" s="41"/>
      <c r="AB130" s="41"/>
      <c r="AC130" s="41">
        <v>4</v>
      </c>
      <c r="AD130" s="40"/>
      <c r="AE130" s="39"/>
      <c r="AF130" s="41"/>
      <c r="AG130" s="41"/>
      <c r="AH130" s="41">
        <v>4</v>
      </c>
      <c r="AI130" s="40"/>
      <c r="AJ130" s="39"/>
      <c r="AK130" s="41"/>
      <c r="AL130" s="41"/>
      <c r="AM130" s="41">
        <v>2</v>
      </c>
      <c r="AN130" s="40"/>
    </row>
    <row r="131" spans="1:40" ht="12.75" customHeight="1">
      <c r="A131" s="30"/>
      <c r="B131" s="72"/>
      <c r="C131" s="34" t="s">
        <v>81</v>
      </c>
      <c r="D131" s="39"/>
      <c r="E131" s="40"/>
      <c r="F131" s="39"/>
      <c r="G131" s="41"/>
      <c r="H131" s="41"/>
      <c r="I131" s="41">
        <f>I88+COUNTIF(I116:I127,"é")</f>
        <v>0</v>
      </c>
      <c r="J131" s="40"/>
      <c r="K131" s="39"/>
      <c r="L131" s="41"/>
      <c r="M131" s="41"/>
      <c r="N131" s="41">
        <f>N88+COUNTIF(N116:N127,"é")</f>
        <v>0</v>
      </c>
      <c r="O131" s="40"/>
      <c r="P131" s="39"/>
      <c r="Q131" s="41"/>
      <c r="R131" s="41"/>
      <c r="S131" s="41">
        <v>5</v>
      </c>
      <c r="T131" s="40"/>
      <c r="U131" s="39"/>
      <c r="V131" s="41"/>
      <c r="W131" s="41"/>
      <c r="X131" s="41">
        <v>6</v>
      </c>
      <c r="Y131" s="40"/>
      <c r="Z131" s="39"/>
      <c r="AA131" s="41"/>
      <c r="AB131" s="41"/>
      <c r="AC131" s="41">
        <v>6</v>
      </c>
      <c r="AD131" s="40"/>
      <c r="AE131" s="39"/>
      <c r="AF131" s="41"/>
      <c r="AG131" s="41"/>
      <c r="AH131" s="41">
        <v>5</v>
      </c>
      <c r="AI131" s="40"/>
      <c r="AJ131" s="39"/>
      <c r="AK131" s="41"/>
      <c r="AL131" s="41"/>
      <c r="AM131" s="41">
        <v>5</v>
      </c>
      <c r="AN131" s="40"/>
    </row>
    <row r="132" spans="1:40" ht="12.75" customHeight="1" thickBot="1">
      <c r="A132" s="30"/>
      <c r="B132" s="72"/>
      <c r="C132" s="42" t="s">
        <v>70</v>
      </c>
      <c r="D132" s="43"/>
      <c r="E132" s="44"/>
      <c r="F132" s="43"/>
      <c r="G132" s="45"/>
      <c r="H132" s="45"/>
      <c r="I132" s="45">
        <f>I89+COUNTIF(I116:I127,"a")</f>
        <v>0</v>
      </c>
      <c r="J132" s="44"/>
      <c r="K132" s="43"/>
      <c r="L132" s="45"/>
      <c r="M132" s="45"/>
      <c r="N132" s="45">
        <f>N89+COUNTIF(N116:N127,"a")</f>
        <v>0</v>
      </c>
      <c r="O132" s="44"/>
      <c r="P132" s="43"/>
      <c r="Q132" s="45"/>
      <c r="R132" s="45"/>
      <c r="S132" s="45">
        <v>1</v>
      </c>
      <c r="T132" s="44"/>
      <c r="U132" s="43"/>
      <c r="V132" s="45"/>
      <c r="W132" s="45"/>
      <c r="X132" s="45">
        <v>0</v>
      </c>
      <c r="Y132" s="44"/>
      <c r="Z132" s="43"/>
      <c r="AA132" s="45"/>
      <c r="AB132" s="45"/>
      <c r="AC132" s="45">
        <v>0</v>
      </c>
      <c r="AD132" s="44"/>
      <c r="AE132" s="43"/>
      <c r="AF132" s="45"/>
      <c r="AG132" s="45"/>
      <c r="AH132" s="45">
        <v>0</v>
      </c>
      <c r="AI132" s="44"/>
      <c r="AJ132" s="43"/>
      <c r="AK132" s="45"/>
      <c r="AL132" s="45"/>
      <c r="AM132" s="45">
        <v>0</v>
      </c>
      <c r="AN132" s="44"/>
    </row>
    <row r="133" spans="1:40" ht="12.75" customHeight="1" thickBot="1">
      <c r="A133" s="73"/>
      <c r="B133" s="74">
        <f>D128*14</f>
        <v>2058</v>
      </c>
      <c r="C133" s="31" t="s">
        <v>37</v>
      </c>
      <c r="D133" s="75"/>
      <c r="E133" s="76"/>
      <c r="F133" s="75">
        <f>SUM(F128:H128)</f>
        <v>27</v>
      </c>
      <c r="G133" s="77"/>
      <c r="H133" s="32"/>
      <c r="I133" s="77"/>
      <c r="J133" s="76"/>
      <c r="K133" s="75">
        <f>SUM(K128:M128)</f>
        <v>24</v>
      </c>
      <c r="L133" s="78"/>
      <c r="M133" s="77"/>
      <c r="N133" s="32"/>
      <c r="O133" s="76"/>
      <c r="P133" s="75">
        <f>SUM(P128:R128)</f>
        <v>22</v>
      </c>
      <c r="Q133" s="32"/>
      <c r="R133" s="78"/>
      <c r="S133" s="78"/>
      <c r="T133" s="76"/>
      <c r="U133" s="75">
        <f>SUM(U128:W128)</f>
        <v>21</v>
      </c>
      <c r="V133" s="78"/>
      <c r="W133" s="78"/>
      <c r="X133" s="78"/>
      <c r="Y133" s="76"/>
      <c r="Z133" s="75">
        <f>SUM(Z128:AB128)</f>
        <v>18</v>
      </c>
      <c r="AA133" s="78"/>
      <c r="AB133" s="77"/>
      <c r="AC133" s="32"/>
      <c r="AD133" s="76"/>
      <c r="AE133" s="75">
        <f>SUM(AE128:AG128)</f>
        <v>24</v>
      </c>
      <c r="AF133" s="32"/>
      <c r="AG133" s="78"/>
      <c r="AH133" s="78"/>
      <c r="AI133" s="76"/>
      <c r="AJ133" s="75">
        <f>SUM(AJ128:AL128)</f>
        <v>20</v>
      </c>
      <c r="AK133" s="78"/>
      <c r="AL133" s="77"/>
      <c r="AM133" s="32"/>
      <c r="AN133" s="76"/>
    </row>
    <row r="134" spans="1:40" ht="12.75" customHeight="1">
      <c r="A134" s="1"/>
      <c r="B134" s="207"/>
      <c r="C134" s="25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1" ht="12.75" customHeight="1" hidden="1" thickBot="1">
      <c r="A135" s="207" t="s">
        <v>200</v>
      </c>
      <c r="C135" s="16"/>
      <c r="D135" s="195"/>
      <c r="E135" s="2"/>
      <c r="F135" s="26" t="s">
        <v>24</v>
      </c>
      <c r="G135" s="26" t="s">
        <v>25</v>
      </c>
      <c r="H135" s="26" t="s">
        <v>26</v>
      </c>
      <c r="I135" s="26" t="s">
        <v>27</v>
      </c>
      <c r="J135" s="320" t="s">
        <v>28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46" t="s">
        <v>344</v>
      </c>
      <c r="V135" s="2"/>
      <c r="W135" s="2"/>
      <c r="X135" s="2"/>
      <c r="Y135" s="2"/>
      <c r="Z135" s="2" t="s">
        <v>24</v>
      </c>
      <c r="AA135" s="2" t="s">
        <v>25</v>
      </c>
      <c r="AB135" s="2" t="s">
        <v>26</v>
      </c>
      <c r="AC135" s="2" t="s">
        <v>27</v>
      </c>
      <c r="AD135" s="2" t="s">
        <v>28</v>
      </c>
      <c r="AE135" s="26" t="s">
        <v>24</v>
      </c>
      <c r="AF135" s="26" t="s">
        <v>25</v>
      </c>
      <c r="AG135" s="26" t="s">
        <v>26</v>
      </c>
      <c r="AH135" s="26" t="s">
        <v>27</v>
      </c>
      <c r="AI135" s="320" t="s">
        <v>28</v>
      </c>
      <c r="AJ135" s="26" t="s">
        <v>24</v>
      </c>
      <c r="AK135" s="26" t="s">
        <v>25</v>
      </c>
      <c r="AL135" s="26" t="s">
        <v>26</v>
      </c>
      <c r="AM135" s="26" t="s">
        <v>27</v>
      </c>
      <c r="AN135" s="320" t="s">
        <v>28</v>
      </c>
      <c r="AO135" s="2"/>
    </row>
    <row r="136" spans="1:41" ht="13.5" hidden="1" thickBot="1">
      <c r="A136" s="472" t="s">
        <v>35</v>
      </c>
      <c r="B136" s="488"/>
      <c r="C136" s="489"/>
      <c r="D136" s="222">
        <f aca="true" t="shared" si="26" ref="D136:AN136">SUM(D137:D148)</f>
        <v>32</v>
      </c>
      <c r="E136" s="222">
        <f t="shared" si="26"/>
        <v>58</v>
      </c>
      <c r="F136" s="222">
        <f t="shared" si="26"/>
        <v>0</v>
      </c>
      <c r="G136" s="222">
        <f t="shared" si="26"/>
        <v>0</v>
      </c>
      <c r="H136" s="222">
        <f t="shared" si="26"/>
        <v>0</v>
      </c>
      <c r="I136" s="222">
        <f t="shared" si="26"/>
        <v>0</v>
      </c>
      <c r="J136" s="222">
        <f t="shared" si="26"/>
        <v>0</v>
      </c>
      <c r="K136" s="222">
        <f t="shared" si="26"/>
        <v>0</v>
      </c>
      <c r="L136" s="222">
        <f t="shared" si="26"/>
        <v>0</v>
      </c>
      <c r="M136" s="222">
        <f t="shared" si="26"/>
        <v>0</v>
      </c>
      <c r="N136" s="222">
        <f t="shared" si="26"/>
        <v>0</v>
      </c>
      <c r="O136" s="222">
        <f t="shared" si="26"/>
        <v>0</v>
      </c>
      <c r="P136" s="222">
        <f t="shared" si="26"/>
        <v>0</v>
      </c>
      <c r="Q136" s="222">
        <f t="shared" si="26"/>
        <v>0</v>
      </c>
      <c r="R136" s="222">
        <f t="shared" si="26"/>
        <v>0</v>
      </c>
      <c r="S136" s="222">
        <f t="shared" si="26"/>
        <v>0</v>
      </c>
      <c r="T136" s="222">
        <f t="shared" si="26"/>
        <v>0</v>
      </c>
      <c r="U136" s="222">
        <f t="shared" si="26"/>
        <v>0</v>
      </c>
      <c r="V136" s="222">
        <f t="shared" si="26"/>
        <v>0</v>
      </c>
      <c r="W136" s="222">
        <f t="shared" si="26"/>
        <v>0</v>
      </c>
      <c r="X136" s="222">
        <f t="shared" si="26"/>
        <v>0</v>
      </c>
      <c r="Y136" s="222">
        <f t="shared" si="26"/>
        <v>0</v>
      </c>
      <c r="Z136" s="222">
        <f t="shared" si="26"/>
        <v>5</v>
      </c>
      <c r="AA136" s="222">
        <f t="shared" si="26"/>
        <v>4</v>
      </c>
      <c r="AB136" s="222">
        <f t="shared" si="26"/>
        <v>0</v>
      </c>
      <c r="AC136" s="222">
        <f t="shared" si="26"/>
        <v>0</v>
      </c>
      <c r="AD136" s="222">
        <f t="shared" si="26"/>
        <v>13</v>
      </c>
      <c r="AE136" s="222">
        <f t="shared" si="26"/>
        <v>6</v>
      </c>
      <c r="AF136" s="222">
        <f t="shared" si="26"/>
        <v>4</v>
      </c>
      <c r="AG136" s="222">
        <f t="shared" si="26"/>
        <v>2</v>
      </c>
      <c r="AH136" s="222">
        <f t="shared" si="26"/>
        <v>0</v>
      </c>
      <c r="AI136" s="222">
        <f t="shared" si="26"/>
        <v>21</v>
      </c>
      <c r="AJ136" s="222">
        <f t="shared" si="26"/>
        <v>5</v>
      </c>
      <c r="AK136" s="222">
        <f t="shared" si="26"/>
        <v>3</v>
      </c>
      <c r="AL136" s="222">
        <f t="shared" si="26"/>
        <v>3</v>
      </c>
      <c r="AM136" s="222">
        <f t="shared" si="26"/>
        <v>0</v>
      </c>
      <c r="AN136" s="222">
        <f t="shared" si="26"/>
        <v>24</v>
      </c>
      <c r="AO136" s="223"/>
    </row>
    <row r="137" spans="1:41" ht="13.5" hidden="1" thickBot="1">
      <c r="A137" s="3">
        <v>50</v>
      </c>
      <c r="B137" s="3"/>
      <c r="C137" s="3" t="s">
        <v>201</v>
      </c>
      <c r="D137" s="94">
        <f>SUM(F137:H137)+SUM(K137:M137)+SUM(P137:R137)+SUM(U137:W137)+SUM(Z137:AB137)+SUM(AE137:AG137)+SUM(AJ137:AL137)</f>
        <v>3</v>
      </c>
      <c r="E137" s="94">
        <f>J137+O137+T137+Y137+AD137+AI137+AN137</f>
        <v>5</v>
      </c>
      <c r="F137" s="288"/>
      <c r="G137" s="6"/>
      <c r="H137" s="6"/>
      <c r="I137" s="6"/>
      <c r="J137" s="321"/>
      <c r="K137" s="322"/>
      <c r="L137" s="6"/>
      <c r="M137" s="6"/>
      <c r="N137" s="6"/>
      <c r="O137" s="359"/>
      <c r="P137" s="322"/>
      <c r="Q137" s="6"/>
      <c r="R137" s="6"/>
      <c r="S137" s="6"/>
      <c r="T137" s="321"/>
      <c r="U137" s="288"/>
      <c r="V137" s="6"/>
      <c r="W137" s="6"/>
      <c r="X137" s="6"/>
      <c r="Y137" s="359"/>
      <c r="Z137" s="322"/>
      <c r="AA137" s="6"/>
      <c r="AB137" s="6"/>
      <c r="AC137" s="6"/>
      <c r="AD137" s="321"/>
      <c r="AE137" s="322">
        <v>2</v>
      </c>
      <c r="AF137" s="6">
        <v>0</v>
      </c>
      <c r="AG137" s="6">
        <v>1</v>
      </c>
      <c r="AH137" s="6" t="s">
        <v>31</v>
      </c>
      <c r="AI137" s="321">
        <v>5</v>
      </c>
      <c r="AJ137" s="288"/>
      <c r="AK137" s="6"/>
      <c r="AL137" s="6"/>
      <c r="AM137" s="6"/>
      <c r="AN137" s="321"/>
      <c r="AO137" s="34"/>
    </row>
    <row r="138" spans="1:41" ht="13.5" hidden="1" thickBot="1">
      <c r="A138" s="3">
        <v>51</v>
      </c>
      <c r="B138" s="3"/>
      <c r="C138" s="3" t="s">
        <v>202</v>
      </c>
      <c r="D138" s="94">
        <f aca="true" t="shared" si="27" ref="D138:D148">SUM(F138:H138)+SUM(K138:M138)+SUM(P138:R138)+SUM(U138:W138)+SUM(Z138:AB138)+SUM(AE138:AG138)+SUM(AJ138:AL138)</f>
        <v>3</v>
      </c>
      <c r="E138" s="94">
        <f aca="true" t="shared" si="28" ref="E138:E148">J138+O138+T138+Y138+AD138+AI138+AN138</f>
        <v>5</v>
      </c>
      <c r="F138" s="289"/>
      <c r="G138" s="4"/>
      <c r="H138" s="4"/>
      <c r="I138" s="4"/>
      <c r="J138" s="323"/>
      <c r="K138" s="290"/>
      <c r="L138" s="4"/>
      <c r="M138" s="4"/>
      <c r="N138" s="4"/>
      <c r="O138" s="360"/>
      <c r="P138" s="290"/>
      <c r="Q138" s="4"/>
      <c r="R138" s="4"/>
      <c r="S138" s="4"/>
      <c r="T138" s="323"/>
      <c r="U138" s="289"/>
      <c r="V138" s="4"/>
      <c r="W138" s="4"/>
      <c r="X138" s="4"/>
      <c r="Y138" s="360"/>
      <c r="Z138" s="290"/>
      <c r="AA138" s="4"/>
      <c r="AB138" s="4"/>
      <c r="AC138" s="4"/>
      <c r="AD138" s="323"/>
      <c r="AE138" s="290">
        <v>2</v>
      </c>
      <c r="AF138" s="4">
        <v>0</v>
      </c>
      <c r="AG138" s="4">
        <v>1</v>
      </c>
      <c r="AH138" s="4" t="s">
        <v>31</v>
      </c>
      <c r="AI138" s="323">
        <v>5</v>
      </c>
      <c r="AJ138" s="289"/>
      <c r="AK138" s="4"/>
      <c r="AL138" s="4"/>
      <c r="AM138" s="4"/>
      <c r="AN138" s="323"/>
      <c r="AO138" s="34"/>
    </row>
    <row r="139" spans="1:41" ht="13.5" hidden="1" thickBot="1">
      <c r="A139" s="3">
        <v>52</v>
      </c>
      <c r="B139" s="3"/>
      <c r="C139" s="3" t="s">
        <v>203</v>
      </c>
      <c r="D139" s="94">
        <f t="shared" si="27"/>
        <v>4</v>
      </c>
      <c r="E139" s="94">
        <f t="shared" si="28"/>
        <v>5</v>
      </c>
      <c r="F139" s="289"/>
      <c r="G139" s="4"/>
      <c r="H139" s="4"/>
      <c r="I139" s="4"/>
      <c r="J139" s="323"/>
      <c r="K139" s="290"/>
      <c r="L139" s="4"/>
      <c r="M139" s="4"/>
      <c r="N139" s="4"/>
      <c r="O139" s="360"/>
      <c r="P139" s="290"/>
      <c r="Q139" s="4"/>
      <c r="R139" s="4"/>
      <c r="S139" s="4"/>
      <c r="T139" s="323"/>
      <c r="U139" s="289"/>
      <c r="V139" s="4"/>
      <c r="W139" s="4"/>
      <c r="X139" s="4"/>
      <c r="Y139" s="360"/>
      <c r="Z139" s="290">
        <v>2</v>
      </c>
      <c r="AA139" s="4">
        <v>2</v>
      </c>
      <c r="AB139" s="4">
        <v>0</v>
      </c>
      <c r="AC139" s="4" t="s">
        <v>31</v>
      </c>
      <c r="AD139" s="323">
        <v>5</v>
      </c>
      <c r="AE139" s="290"/>
      <c r="AF139" s="4"/>
      <c r="AG139" s="4"/>
      <c r="AH139" s="4"/>
      <c r="AI139" s="323"/>
      <c r="AJ139" s="289"/>
      <c r="AK139" s="4"/>
      <c r="AL139" s="4"/>
      <c r="AM139" s="4"/>
      <c r="AN139" s="323"/>
      <c r="AO139" s="34"/>
    </row>
    <row r="140" spans="1:41" ht="13.5" hidden="1" thickBot="1">
      <c r="A140" s="3">
        <v>53</v>
      </c>
      <c r="B140" s="3"/>
      <c r="C140" s="3" t="s">
        <v>204</v>
      </c>
      <c r="D140" s="94">
        <f t="shared" si="27"/>
        <v>3</v>
      </c>
      <c r="E140" s="94">
        <f t="shared" si="28"/>
        <v>5</v>
      </c>
      <c r="F140" s="289"/>
      <c r="G140" s="4"/>
      <c r="H140" s="4"/>
      <c r="I140" s="4"/>
      <c r="J140" s="323"/>
      <c r="K140" s="290"/>
      <c r="L140" s="4"/>
      <c r="M140" s="4"/>
      <c r="N140" s="4"/>
      <c r="O140" s="360"/>
      <c r="P140" s="290"/>
      <c r="Q140" s="4"/>
      <c r="R140" s="4"/>
      <c r="S140" s="4"/>
      <c r="T140" s="323"/>
      <c r="U140" s="289"/>
      <c r="V140" s="4"/>
      <c r="W140" s="4"/>
      <c r="X140" s="4"/>
      <c r="Y140" s="360"/>
      <c r="Z140" s="290"/>
      <c r="AA140" s="4"/>
      <c r="AB140" s="4"/>
      <c r="AC140" s="4"/>
      <c r="AD140" s="323"/>
      <c r="AE140" s="289"/>
      <c r="AF140" s="4"/>
      <c r="AG140" s="4"/>
      <c r="AH140" s="4"/>
      <c r="AI140" s="323"/>
      <c r="AJ140" s="290">
        <v>1</v>
      </c>
      <c r="AK140" s="4">
        <v>0</v>
      </c>
      <c r="AL140" s="4">
        <v>2</v>
      </c>
      <c r="AM140" s="4" t="s">
        <v>54</v>
      </c>
      <c r="AN140" s="323">
        <v>5</v>
      </c>
      <c r="AO140" s="34"/>
    </row>
    <row r="141" spans="1:41" ht="13.5" hidden="1" thickBot="1">
      <c r="A141" s="3">
        <v>54</v>
      </c>
      <c r="B141" s="3"/>
      <c r="C141" s="3" t="s">
        <v>205</v>
      </c>
      <c r="D141" s="94">
        <f t="shared" si="27"/>
        <v>2</v>
      </c>
      <c r="E141" s="94">
        <f t="shared" si="28"/>
        <v>4</v>
      </c>
      <c r="F141" s="289"/>
      <c r="G141" s="4"/>
      <c r="H141" s="4"/>
      <c r="I141" s="4"/>
      <c r="J141" s="323"/>
      <c r="K141" s="290"/>
      <c r="L141" s="4"/>
      <c r="M141" s="4"/>
      <c r="N141" s="4"/>
      <c r="O141" s="360"/>
      <c r="P141" s="290"/>
      <c r="Q141" s="4"/>
      <c r="R141" s="4"/>
      <c r="S141" s="4"/>
      <c r="T141" s="323"/>
      <c r="U141" s="289"/>
      <c r="V141" s="4"/>
      <c r="W141" s="4"/>
      <c r="X141" s="4"/>
      <c r="Y141" s="360"/>
      <c r="Z141" s="322"/>
      <c r="AA141" s="6"/>
      <c r="AB141" s="6"/>
      <c r="AC141" s="6"/>
      <c r="AD141" s="321"/>
      <c r="AE141" s="322"/>
      <c r="AF141" s="6"/>
      <c r="AG141" s="6"/>
      <c r="AH141" s="6"/>
      <c r="AI141" s="321"/>
      <c r="AJ141" s="322">
        <v>2</v>
      </c>
      <c r="AK141" s="6">
        <v>0</v>
      </c>
      <c r="AL141" s="6">
        <v>0</v>
      </c>
      <c r="AM141" s="6" t="s">
        <v>54</v>
      </c>
      <c r="AN141" s="321">
        <v>4</v>
      </c>
      <c r="AO141" s="34"/>
    </row>
    <row r="142" spans="1:41" ht="13.5" hidden="1" thickBot="1">
      <c r="A142" s="3">
        <v>55</v>
      </c>
      <c r="B142" s="3"/>
      <c r="C142" s="3" t="s">
        <v>206</v>
      </c>
      <c r="D142" s="94">
        <f t="shared" si="27"/>
        <v>3</v>
      </c>
      <c r="E142" s="94">
        <f t="shared" si="28"/>
        <v>5</v>
      </c>
      <c r="F142" s="289"/>
      <c r="G142" s="4"/>
      <c r="H142" s="4"/>
      <c r="I142" s="4"/>
      <c r="J142" s="323"/>
      <c r="K142" s="290"/>
      <c r="L142" s="4"/>
      <c r="M142" s="4"/>
      <c r="N142" s="4"/>
      <c r="O142" s="360"/>
      <c r="P142" s="290"/>
      <c r="Q142" s="4"/>
      <c r="R142" s="4"/>
      <c r="S142" s="4"/>
      <c r="T142" s="323"/>
      <c r="U142" s="289"/>
      <c r="V142" s="4"/>
      <c r="W142" s="4"/>
      <c r="X142" s="4"/>
      <c r="Y142" s="360"/>
      <c r="Z142" s="290">
        <v>3</v>
      </c>
      <c r="AA142" s="4">
        <v>0</v>
      </c>
      <c r="AB142" s="4">
        <v>0</v>
      </c>
      <c r="AC142" s="4" t="s">
        <v>31</v>
      </c>
      <c r="AD142" s="323">
        <v>5</v>
      </c>
      <c r="AE142" s="290"/>
      <c r="AF142" s="4"/>
      <c r="AG142" s="4"/>
      <c r="AH142" s="4"/>
      <c r="AI142" s="323"/>
      <c r="AJ142" s="290"/>
      <c r="AK142" s="4"/>
      <c r="AL142" s="4"/>
      <c r="AM142" s="4"/>
      <c r="AN142" s="323"/>
      <c r="AO142" s="34"/>
    </row>
    <row r="143" spans="1:41" ht="13.5" hidden="1" thickBot="1">
      <c r="A143" s="3">
        <v>56</v>
      </c>
      <c r="B143" s="3"/>
      <c r="C143" s="3" t="s">
        <v>207</v>
      </c>
      <c r="D143" s="94">
        <f t="shared" si="27"/>
        <v>3</v>
      </c>
      <c r="E143" s="94">
        <f t="shared" si="28"/>
        <v>5</v>
      </c>
      <c r="F143" s="289"/>
      <c r="G143" s="4"/>
      <c r="H143" s="4"/>
      <c r="I143" s="28"/>
      <c r="J143" s="323"/>
      <c r="K143" s="290"/>
      <c r="L143" s="4"/>
      <c r="M143" s="4"/>
      <c r="N143" s="4"/>
      <c r="O143" s="360"/>
      <c r="P143" s="290"/>
      <c r="Q143" s="4"/>
      <c r="R143" s="4"/>
      <c r="S143" s="4"/>
      <c r="T143" s="323"/>
      <c r="U143" s="289"/>
      <c r="V143" s="4"/>
      <c r="W143" s="4"/>
      <c r="X143" s="4"/>
      <c r="Y143" s="360"/>
      <c r="Z143" s="290"/>
      <c r="AA143" s="4"/>
      <c r="AB143" s="4"/>
      <c r="AC143" s="4"/>
      <c r="AD143" s="323"/>
      <c r="AE143" s="289">
        <v>2</v>
      </c>
      <c r="AF143" s="4">
        <v>1</v>
      </c>
      <c r="AG143" s="4">
        <v>0</v>
      </c>
      <c r="AH143" s="4" t="s">
        <v>31</v>
      </c>
      <c r="AI143" s="323">
        <v>5</v>
      </c>
      <c r="AJ143" s="289"/>
      <c r="AK143" s="4"/>
      <c r="AL143" s="4"/>
      <c r="AM143" s="4"/>
      <c r="AN143" s="323"/>
      <c r="AO143" s="34"/>
    </row>
    <row r="144" spans="1:41" ht="13.5" hidden="1" thickBot="1">
      <c r="A144" s="3">
        <v>57</v>
      </c>
      <c r="B144" s="3"/>
      <c r="C144" s="29" t="s">
        <v>208</v>
      </c>
      <c r="D144" s="94">
        <f t="shared" si="27"/>
        <v>3</v>
      </c>
      <c r="E144" s="94">
        <f t="shared" si="28"/>
        <v>5</v>
      </c>
      <c r="F144" s="289"/>
      <c r="G144" s="4"/>
      <c r="H144" s="4"/>
      <c r="I144" s="4"/>
      <c r="J144" s="323"/>
      <c r="K144" s="290"/>
      <c r="L144" s="4"/>
      <c r="M144" s="4"/>
      <c r="N144" s="4"/>
      <c r="O144" s="360"/>
      <c r="P144" s="290"/>
      <c r="Q144" s="4"/>
      <c r="R144" s="4"/>
      <c r="S144" s="4"/>
      <c r="T144" s="323"/>
      <c r="U144" s="289"/>
      <c r="V144" s="4"/>
      <c r="W144" s="4"/>
      <c r="X144" s="4"/>
      <c r="Y144" s="360"/>
      <c r="Z144" s="290"/>
      <c r="AA144" s="4"/>
      <c r="AB144" s="4"/>
      <c r="AC144" s="4"/>
      <c r="AD144" s="323"/>
      <c r="AE144" s="289"/>
      <c r="AF144" s="4"/>
      <c r="AG144" s="4"/>
      <c r="AH144" s="4"/>
      <c r="AI144" s="323"/>
      <c r="AJ144" s="289">
        <v>2</v>
      </c>
      <c r="AK144" s="4">
        <v>0</v>
      </c>
      <c r="AL144" s="4">
        <v>1</v>
      </c>
      <c r="AM144" s="4" t="s">
        <v>31</v>
      </c>
      <c r="AN144" s="323">
        <v>5</v>
      </c>
      <c r="AO144" s="34"/>
    </row>
    <row r="145" spans="1:41" ht="13.5" hidden="1" thickBot="1">
      <c r="A145" s="3">
        <v>58</v>
      </c>
      <c r="B145" s="3"/>
      <c r="C145" s="49" t="s">
        <v>197</v>
      </c>
      <c r="D145" s="94">
        <f t="shared" si="27"/>
        <v>2</v>
      </c>
      <c r="E145" s="94">
        <f t="shared" si="28"/>
        <v>3</v>
      </c>
      <c r="F145" s="289"/>
      <c r="G145" s="4"/>
      <c r="H145" s="4"/>
      <c r="I145" s="4"/>
      <c r="J145" s="323"/>
      <c r="K145" s="290"/>
      <c r="L145" s="4"/>
      <c r="M145" s="4"/>
      <c r="N145" s="4"/>
      <c r="O145" s="360"/>
      <c r="P145" s="290"/>
      <c r="Q145" s="4"/>
      <c r="R145" s="4"/>
      <c r="S145" s="4"/>
      <c r="T145" s="323"/>
      <c r="U145" s="289"/>
      <c r="V145" s="4"/>
      <c r="W145" s="4"/>
      <c r="X145" s="4"/>
      <c r="Y145" s="360"/>
      <c r="Z145" s="290">
        <v>0</v>
      </c>
      <c r="AA145" s="4">
        <v>2</v>
      </c>
      <c r="AB145" s="4">
        <v>0</v>
      </c>
      <c r="AC145" s="4" t="s">
        <v>54</v>
      </c>
      <c r="AD145" s="323">
        <v>3</v>
      </c>
      <c r="AE145" s="205"/>
      <c r="AF145" s="205"/>
      <c r="AG145" s="205"/>
      <c r="AH145" s="205"/>
      <c r="AI145" s="323"/>
      <c r="AJ145" s="289"/>
      <c r="AK145" s="4"/>
      <c r="AL145" s="4"/>
      <c r="AM145" s="4"/>
      <c r="AN145" s="323"/>
      <c r="AO145" s="34"/>
    </row>
    <row r="146" spans="1:41" ht="13.5" hidden="1" thickBot="1">
      <c r="A146" s="3">
        <v>59</v>
      </c>
      <c r="B146" s="3"/>
      <c r="C146" s="49" t="s">
        <v>198</v>
      </c>
      <c r="D146" s="94">
        <f t="shared" si="27"/>
        <v>2</v>
      </c>
      <c r="E146" s="94">
        <f t="shared" si="28"/>
        <v>3</v>
      </c>
      <c r="F146" s="289"/>
      <c r="G146" s="4"/>
      <c r="H146" s="4"/>
      <c r="I146" s="4"/>
      <c r="J146" s="323"/>
      <c r="K146" s="290"/>
      <c r="L146" s="4"/>
      <c r="M146" s="4"/>
      <c r="N146" s="4"/>
      <c r="O146" s="360"/>
      <c r="P146" s="290"/>
      <c r="Q146" s="4"/>
      <c r="R146" s="4"/>
      <c r="S146" s="4"/>
      <c r="T146" s="323"/>
      <c r="U146" s="289"/>
      <c r="V146" s="4"/>
      <c r="W146" s="4"/>
      <c r="X146" s="4"/>
      <c r="Y146" s="360"/>
      <c r="Z146" s="290"/>
      <c r="AA146" s="4"/>
      <c r="AB146" s="4"/>
      <c r="AC146" s="4"/>
      <c r="AD146" s="323"/>
      <c r="AE146" s="289">
        <v>0</v>
      </c>
      <c r="AF146" s="4">
        <v>2</v>
      </c>
      <c r="AG146" s="4">
        <v>0</v>
      </c>
      <c r="AH146" s="4" t="s">
        <v>54</v>
      </c>
      <c r="AI146" s="323">
        <v>3</v>
      </c>
      <c r="AJ146" s="290"/>
      <c r="AK146" s="4"/>
      <c r="AL146" s="4"/>
      <c r="AM146" s="4"/>
      <c r="AN146" s="323"/>
      <c r="AO146" s="48" t="s">
        <v>197</v>
      </c>
    </row>
    <row r="147" spans="1:41" ht="13.5" hidden="1" thickBot="1">
      <c r="A147" s="3">
        <v>60</v>
      </c>
      <c r="B147" s="3"/>
      <c r="C147" s="5" t="s">
        <v>124</v>
      </c>
      <c r="D147" s="94">
        <f t="shared" si="27"/>
        <v>1</v>
      </c>
      <c r="E147" s="94">
        <f t="shared" si="28"/>
        <v>3</v>
      </c>
      <c r="F147" s="283"/>
      <c r="G147" s="21"/>
      <c r="H147" s="21"/>
      <c r="I147" s="21"/>
      <c r="J147" s="312"/>
      <c r="K147" s="313"/>
      <c r="L147" s="21"/>
      <c r="M147" s="21"/>
      <c r="N147" s="21"/>
      <c r="O147" s="357"/>
      <c r="P147" s="313"/>
      <c r="Q147" s="21"/>
      <c r="R147" s="21"/>
      <c r="S147" s="21"/>
      <c r="T147" s="312"/>
      <c r="U147" s="283"/>
      <c r="V147" s="21"/>
      <c r="W147" s="21"/>
      <c r="X147" s="21"/>
      <c r="Y147" s="357"/>
      <c r="Z147" s="313"/>
      <c r="AA147" s="21"/>
      <c r="AB147" s="21"/>
      <c r="AC147" s="21"/>
      <c r="AD147" s="312"/>
      <c r="AE147" s="284">
        <v>0</v>
      </c>
      <c r="AF147" s="18">
        <v>1</v>
      </c>
      <c r="AG147" s="18">
        <v>0</v>
      </c>
      <c r="AH147" s="18" t="s">
        <v>55</v>
      </c>
      <c r="AI147" s="314">
        <v>3</v>
      </c>
      <c r="AJ147" s="284"/>
      <c r="AK147" s="18"/>
      <c r="AL147" s="18"/>
      <c r="AM147" s="18"/>
      <c r="AN147" s="314"/>
      <c r="AO147" s="48"/>
    </row>
    <row r="148" spans="1:41" ht="13.5" hidden="1" thickBot="1">
      <c r="A148" s="3">
        <v>61</v>
      </c>
      <c r="B148" s="3"/>
      <c r="C148" s="3" t="s">
        <v>125</v>
      </c>
      <c r="D148" s="94">
        <f t="shared" si="27"/>
        <v>3</v>
      </c>
      <c r="E148" s="94">
        <f t="shared" si="28"/>
        <v>10</v>
      </c>
      <c r="F148" s="288"/>
      <c r="G148" s="6"/>
      <c r="H148" s="6"/>
      <c r="I148" s="6"/>
      <c r="J148" s="321"/>
      <c r="K148" s="288"/>
      <c r="L148" s="6"/>
      <c r="M148" s="6"/>
      <c r="N148" s="6"/>
      <c r="O148" s="321"/>
      <c r="P148" s="288"/>
      <c r="Q148" s="6"/>
      <c r="R148" s="6"/>
      <c r="S148" s="6"/>
      <c r="T148" s="321"/>
      <c r="U148" s="288"/>
      <c r="V148" s="6"/>
      <c r="W148" s="6"/>
      <c r="X148" s="6"/>
      <c r="Y148" s="321"/>
      <c r="Z148" s="288"/>
      <c r="AA148" s="6"/>
      <c r="AB148" s="6"/>
      <c r="AC148" s="6"/>
      <c r="AD148" s="321"/>
      <c r="AE148" s="288"/>
      <c r="AF148" s="6"/>
      <c r="AG148" s="6"/>
      <c r="AH148" s="6"/>
      <c r="AI148" s="321"/>
      <c r="AJ148" s="289">
        <v>0</v>
      </c>
      <c r="AK148" s="4">
        <v>3</v>
      </c>
      <c r="AL148" s="4">
        <v>0</v>
      </c>
      <c r="AM148" s="4" t="s">
        <v>55</v>
      </c>
      <c r="AN148" s="323">
        <v>10</v>
      </c>
      <c r="AO148" s="197" t="s">
        <v>124</v>
      </c>
    </row>
    <row r="149" spans="1:41" ht="12.75" customHeight="1" hidden="1" thickBot="1">
      <c r="A149" s="485" t="s">
        <v>36</v>
      </c>
      <c r="B149" s="486"/>
      <c r="C149" s="487"/>
      <c r="D149" s="33">
        <f>D59+D136</f>
        <v>137</v>
      </c>
      <c r="E149" s="33">
        <f>E59+E136</f>
        <v>213</v>
      </c>
      <c r="F149" s="33">
        <f>F59+F136</f>
        <v>12</v>
      </c>
      <c r="G149" s="33">
        <f>G59+G136</f>
        <v>12</v>
      </c>
      <c r="H149" s="33">
        <f>H59+H136</f>
        <v>3</v>
      </c>
      <c r="I149" s="33"/>
      <c r="J149" s="33">
        <f>J59+J136</f>
        <v>30</v>
      </c>
      <c r="K149" s="33">
        <f>K59+K136</f>
        <v>12</v>
      </c>
      <c r="L149" s="33">
        <f>L59+L136</f>
        <v>8</v>
      </c>
      <c r="M149" s="33">
        <f>M59+M136</f>
        <v>4</v>
      </c>
      <c r="N149" s="33"/>
      <c r="O149" s="33">
        <f>O59+O136</f>
        <v>30</v>
      </c>
      <c r="P149" s="33">
        <f>P59+P136</f>
        <v>10</v>
      </c>
      <c r="Q149" s="33">
        <f>Q59+Q136</f>
        <v>5</v>
      </c>
      <c r="R149" s="33">
        <f>R59+R136</f>
        <v>7</v>
      </c>
      <c r="S149" s="33"/>
      <c r="T149" s="33">
        <f>T59+T136</f>
        <v>28</v>
      </c>
      <c r="U149" s="33">
        <f>U59+U136</f>
        <v>10</v>
      </c>
      <c r="V149" s="33">
        <f>V59+V136</f>
        <v>5</v>
      </c>
      <c r="W149" s="33">
        <f>W59+W136</f>
        <v>6</v>
      </c>
      <c r="X149" s="33"/>
      <c r="Y149" s="33">
        <f>Y59+Y136</f>
        <v>33</v>
      </c>
      <c r="Z149" s="33">
        <f>Z59+Z136</f>
        <v>11</v>
      </c>
      <c r="AA149" s="33">
        <f>AA59+AA136</f>
        <v>7</v>
      </c>
      <c r="AB149" s="33">
        <f>AB59+AB136</f>
        <v>1</v>
      </c>
      <c r="AC149" s="33"/>
      <c r="AD149" s="33">
        <f>AD59+AD136</f>
        <v>33</v>
      </c>
      <c r="AE149" s="33">
        <f>AE59+AE136</f>
        <v>10</v>
      </c>
      <c r="AF149" s="33">
        <f>AF59+AF136</f>
        <v>6</v>
      </c>
      <c r="AG149" s="33">
        <f>AG59+AG136</f>
        <v>2</v>
      </c>
      <c r="AH149" s="33"/>
      <c r="AI149" s="33">
        <f>AI59+AI136</f>
        <v>31</v>
      </c>
      <c r="AJ149" s="33">
        <f>AJ59+AJ136</f>
        <v>7</v>
      </c>
      <c r="AK149" s="33">
        <f>AK59+AK136</f>
        <v>5</v>
      </c>
      <c r="AL149" s="33">
        <f>AL59+AL136</f>
        <v>3</v>
      </c>
      <c r="AM149" s="33"/>
      <c r="AN149" s="33">
        <f>AN59+AN136</f>
        <v>30</v>
      </c>
      <c r="AO149" s="107">
        <f>SUM(F149:H149)+SUM(K149:M149)+SUM(P149:R149)+SUM(U149:W149)+SUM(Z149:AB149)+SUM(AE149:AG149)+SUM(AJ149:AL149)</f>
        <v>146</v>
      </c>
    </row>
    <row r="150" spans="1:40" ht="12.75" customHeight="1" hidden="1">
      <c r="A150" s="70"/>
      <c r="B150" s="71"/>
      <c r="C150" s="35" t="s">
        <v>79</v>
      </c>
      <c r="D150" s="36"/>
      <c r="E150" s="37"/>
      <c r="F150" s="36"/>
      <c r="G150" s="38"/>
      <c r="H150" s="38"/>
      <c r="I150" s="38">
        <f>I109+COUNTIF(I137:I148,"s")</f>
        <v>0</v>
      </c>
      <c r="J150" s="37"/>
      <c r="K150" s="36"/>
      <c r="L150" s="38"/>
      <c r="M150" s="38"/>
      <c r="N150" s="38">
        <f>N109+COUNTIF(N137:N148,"s")</f>
        <v>0</v>
      </c>
      <c r="O150" s="37"/>
      <c r="P150" s="36"/>
      <c r="Q150" s="38"/>
      <c r="R150" s="38"/>
      <c r="S150" s="38">
        <v>0</v>
      </c>
      <c r="T150" s="37"/>
      <c r="U150" s="36"/>
      <c r="V150" s="38"/>
      <c r="W150" s="38"/>
      <c r="X150" s="38">
        <v>0</v>
      </c>
      <c r="Y150" s="37"/>
      <c r="Z150" s="36"/>
      <c r="AA150" s="38"/>
      <c r="AB150" s="38"/>
      <c r="AC150" s="38">
        <v>0</v>
      </c>
      <c r="AD150" s="37"/>
      <c r="AE150" s="36"/>
      <c r="AF150" s="38"/>
      <c r="AG150" s="38"/>
      <c r="AH150" s="38">
        <v>0</v>
      </c>
      <c r="AI150" s="37"/>
      <c r="AJ150" s="36"/>
      <c r="AK150" s="38"/>
      <c r="AL150" s="38"/>
      <c r="AM150" s="38">
        <v>0</v>
      </c>
      <c r="AN150" s="37"/>
    </row>
    <row r="151" spans="1:40" ht="12.75" customHeight="1" hidden="1">
      <c r="A151" s="30"/>
      <c r="B151" s="72"/>
      <c r="C151" s="34" t="s">
        <v>80</v>
      </c>
      <c r="D151" s="39"/>
      <c r="E151" s="40"/>
      <c r="F151" s="39"/>
      <c r="G151" s="41"/>
      <c r="H151" s="41"/>
      <c r="I151" s="41">
        <f>I110+COUNTIF(I137:I148,"v")</f>
        <v>0</v>
      </c>
      <c r="J151" s="40"/>
      <c r="K151" s="39"/>
      <c r="L151" s="41"/>
      <c r="M151" s="41"/>
      <c r="N151" s="41">
        <f>N110+COUNTIF(N137:N148,"v")</f>
        <v>0</v>
      </c>
      <c r="O151" s="40"/>
      <c r="P151" s="39"/>
      <c r="Q151" s="41"/>
      <c r="R151" s="41"/>
      <c r="S151" s="41">
        <v>4</v>
      </c>
      <c r="T151" s="40"/>
      <c r="U151" s="39"/>
      <c r="V151" s="41"/>
      <c r="W151" s="41"/>
      <c r="X151" s="41">
        <v>3</v>
      </c>
      <c r="Y151" s="40"/>
      <c r="Z151" s="39"/>
      <c r="AA151" s="41"/>
      <c r="AB151" s="41"/>
      <c r="AC151" s="41">
        <v>4</v>
      </c>
      <c r="AD151" s="40"/>
      <c r="AE151" s="39"/>
      <c r="AF151" s="41"/>
      <c r="AG151" s="41"/>
      <c r="AH151" s="41">
        <v>4</v>
      </c>
      <c r="AI151" s="40"/>
      <c r="AJ151" s="39"/>
      <c r="AK151" s="41"/>
      <c r="AL151" s="41"/>
      <c r="AM151" s="41">
        <v>2</v>
      </c>
      <c r="AN151" s="40"/>
    </row>
    <row r="152" spans="1:40" ht="12.75" customHeight="1" hidden="1">
      <c r="A152" s="30"/>
      <c r="B152" s="72"/>
      <c r="C152" s="34" t="s">
        <v>81</v>
      </c>
      <c r="D152" s="39"/>
      <c r="E152" s="40"/>
      <c r="F152" s="39"/>
      <c r="G152" s="41"/>
      <c r="H152" s="41"/>
      <c r="I152" s="41">
        <f>I111+COUNTIF(I137:I148,"é")</f>
        <v>0</v>
      </c>
      <c r="J152" s="40"/>
      <c r="K152" s="39"/>
      <c r="L152" s="41"/>
      <c r="M152" s="41"/>
      <c r="N152" s="41">
        <f>N111+COUNTIF(N137:N148,"é")</f>
        <v>0</v>
      </c>
      <c r="O152" s="40"/>
      <c r="P152" s="39"/>
      <c r="Q152" s="41"/>
      <c r="R152" s="41"/>
      <c r="S152" s="41">
        <v>5</v>
      </c>
      <c r="T152" s="40"/>
      <c r="U152" s="39"/>
      <c r="V152" s="41"/>
      <c r="W152" s="41"/>
      <c r="X152" s="41">
        <v>6</v>
      </c>
      <c r="Y152" s="40"/>
      <c r="Z152" s="39"/>
      <c r="AA152" s="41"/>
      <c r="AB152" s="41"/>
      <c r="AC152" s="41">
        <v>6</v>
      </c>
      <c r="AD152" s="40"/>
      <c r="AE152" s="39"/>
      <c r="AF152" s="41"/>
      <c r="AG152" s="41"/>
      <c r="AH152" s="41">
        <v>5</v>
      </c>
      <c r="AI152" s="40"/>
      <c r="AJ152" s="39"/>
      <c r="AK152" s="41"/>
      <c r="AL152" s="41"/>
      <c r="AM152" s="41">
        <v>5</v>
      </c>
      <c r="AN152" s="40"/>
    </row>
    <row r="153" spans="1:40" ht="12.75" customHeight="1" hidden="1" thickBot="1">
      <c r="A153" s="30"/>
      <c r="B153" s="72"/>
      <c r="C153" s="42" t="s">
        <v>70</v>
      </c>
      <c r="D153" s="43"/>
      <c r="E153" s="44"/>
      <c r="F153" s="43"/>
      <c r="G153" s="45"/>
      <c r="H153" s="45"/>
      <c r="I153" s="45">
        <f>I112+COUNTIF(I137:I148,"a")</f>
        <v>0</v>
      </c>
      <c r="J153" s="44"/>
      <c r="K153" s="43"/>
      <c r="L153" s="45"/>
      <c r="M153" s="45"/>
      <c r="N153" s="45">
        <f>N112+COUNTIF(N137:N148,"a")</f>
        <v>0</v>
      </c>
      <c r="O153" s="44"/>
      <c r="P153" s="43"/>
      <c r="Q153" s="45"/>
      <c r="R153" s="45"/>
      <c r="S153" s="45">
        <v>1</v>
      </c>
      <c r="T153" s="44"/>
      <c r="U153" s="43"/>
      <c r="V153" s="45"/>
      <c r="W153" s="45"/>
      <c r="X153" s="45">
        <v>0</v>
      </c>
      <c r="Y153" s="44"/>
      <c r="Z153" s="43"/>
      <c r="AA153" s="45"/>
      <c r="AB153" s="45"/>
      <c r="AC153" s="45">
        <v>0</v>
      </c>
      <c r="AD153" s="44"/>
      <c r="AE153" s="43"/>
      <c r="AF153" s="45"/>
      <c r="AG153" s="45"/>
      <c r="AH153" s="45">
        <v>0</v>
      </c>
      <c r="AI153" s="44"/>
      <c r="AJ153" s="43"/>
      <c r="AK153" s="45"/>
      <c r="AL153" s="45"/>
      <c r="AM153" s="45">
        <v>0</v>
      </c>
      <c r="AN153" s="44"/>
    </row>
    <row r="154" spans="1:40" ht="12.75" customHeight="1" hidden="1" thickBot="1">
      <c r="A154" s="73"/>
      <c r="B154" s="74">
        <f>D149*15</f>
        <v>2055</v>
      </c>
      <c r="C154" s="31" t="s">
        <v>37</v>
      </c>
      <c r="D154" s="75"/>
      <c r="E154" s="76"/>
      <c r="F154" s="75">
        <f>SUM(F149:H149)</f>
        <v>27</v>
      </c>
      <c r="G154" s="77"/>
      <c r="H154" s="32"/>
      <c r="I154" s="77"/>
      <c r="J154" s="76"/>
      <c r="K154" s="75">
        <f>SUM(K149:M149)</f>
        <v>24</v>
      </c>
      <c r="L154" s="78"/>
      <c r="M154" s="77"/>
      <c r="N154" s="32"/>
      <c r="O154" s="76"/>
      <c r="P154" s="75">
        <f>SUM(P149:R149)</f>
        <v>22</v>
      </c>
      <c r="Q154" s="32"/>
      <c r="R154" s="78"/>
      <c r="S154" s="78"/>
      <c r="T154" s="76"/>
      <c r="U154" s="75">
        <f>SUM(U149:W149)</f>
        <v>21</v>
      </c>
      <c r="V154" s="78"/>
      <c r="W154" s="78"/>
      <c r="X154" s="78"/>
      <c r="Y154" s="76"/>
      <c r="Z154" s="75">
        <f>SUM(Z149:AB149)</f>
        <v>19</v>
      </c>
      <c r="AA154" s="78"/>
      <c r="AB154" s="77"/>
      <c r="AC154" s="32"/>
      <c r="AD154" s="76"/>
      <c r="AE154" s="75">
        <f>SUM(AE149:AG149)</f>
        <v>18</v>
      </c>
      <c r="AF154" s="32"/>
      <c r="AG154" s="78"/>
      <c r="AH154" s="78"/>
      <c r="AI154" s="76"/>
      <c r="AJ154" s="75">
        <f>SUM(AJ149:AL149)</f>
        <v>15</v>
      </c>
      <c r="AK154" s="78"/>
      <c r="AL154" s="77"/>
      <c r="AM154" s="32"/>
      <c r="AN154" s="76"/>
    </row>
    <row r="155" spans="1:40" ht="12.75" customHeight="1" hidden="1">
      <c r="A155" s="1"/>
      <c r="B155" s="207"/>
      <c r="C155" s="25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>
      <c r="A156" s="1"/>
      <c r="B156" s="207"/>
      <c r="C156" s="25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2:3" ht="12.75" customHeight="1">
      <c r="B157" s="69"/>
      <c r="C157" s="24"/>
    </row>
    <row r="158" spans="1:11" ht="12.75" customHeight="1">
      <c r="A158" s="1"/>
      <c r="B158" s="207"/>
      <c r="C158" s="25"/>
      <c r="D158" s="1"/>
      <c r="E158" s="1"/>
      <c r="F158" s="1"/>
      <c r="G158" s="1"/>
      <c r="H158" s="1"/>
      <c r="I158" s="1"/>
      <c r="J158" s="1"/>
      <c r="K158" s="1"/>
    </row>
    <row r="159" spans="1:41" s="208" customFormat="1" ht="12.75" customHeight="1">
      <c r="A159" s="17"/>
      <c r="B159" s="207" t="s">
        <v>42</v>
      </c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123"/>
      <c r="O159" s="123"/>
      <c r="P159" s="122" t="s">
        <v>42</v>
      </c>
      <c r="Q159" s="362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O159" s="82"/>
    </row>
    <row r="160" spans="1:41" s="208" customFormat="1" ht="12.75" customHeight="1">
      <c r="A160" s="17"/>
      <c r="B160" s="207" t="s">
        <v>93</v>
      </c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23"/>
      <c r="O160" s="123"/>
      <c r="P160" s="122" t="s">
        <v>97</v>
      </c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O160" s="82"/>
    </row>
    <row r="161" spans="1:41" s="208" customFormat="1" ht="12.75" customHeight="1" thickBot="1">
      <c r="A161" s="17"/>
      <c r="B161" s="69"/>
      <c r="C161" s="17"/>
      <c r="D161" s="17"/>
      <c r="E161" s="17"/>
      <c r="F161" s="17"/>
      <c r="G161" s="17"/>
      <c r="H161" s="17"/>
      <c r="I161" s="17"/>
      <c r="J161" s="17"/>
      <c r="K161" s="27"/>
      <c r="L161" s="220"/>
      <c r="M161" s="220"/>
      <c r="N161" s="123"/>
      <c r="O161" s="123"/>
      <c r="P161" s="262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O161" s="82"/>
    </row>
    <row r="162" spans="1:41" s="208" customFormat="1" ht="15">
      <c r="A162" s="17"/>
      <c r="B162" s="50" t="s">
        <v>226</v>
      </c>
      <c r="C162" s="13"/>
      <c r="D162" s="13"/>
      <c r="E162" s="13"/>
      <c r="F162" s="13"/>
      <c r="G162" s="13"/>
      <c r="H162" s="13"/>
      <c r="I162" s="13"/>
      <c r="J162" s="13"/>
      <c r="K162" s="324"/>
      <c r="L162" s="220"/>
      <c r="M162" s="220"/>
      <c r="N162" s="123"/>
      <c r="O162" s="123"/>
      <c r="P162" s="363" t="s">
        <v>269</v>
      </c>
      <c r="Q162" s="154"/>
      <c r="R162" s="154"/>
      <c r="S162" s="154"/>
      <c r="T162" s="154"/>
      <c r="U162" s="154"/>
      <c r="V162" s="154"/>
      <c r="W162" s="154"/>
      <c r="X162" s="154"/>
      <c r="Y162" s="404"/>
      <c r="Z162" s="363"/>
      <c r="AA162" s="154"/>
      <c r="AB162" s="154"/>
      <c r="AC162" s="154"/>
      <c r="AD162" s="154"/>
      <c r="AE162" s="154"/>
      <c r="AF162" s="154"/>
      <c r="AG162" s="154"/>
      <c r="AH162" s="154"/>
      <c r="AI162" s="404"/>
      <c r="AJ162" s="363"/>
      <c r="AK162" s="154"/>
      <c r="AL162" s="154"/>
      <c r="AM162" s="154"/>
      <c r="AN162" s="367"/>
      <c r="AO162" s="82"/>
    </row>
    <row r="163" spans="1:41" s="208" customFormat="1" ht="12.75" customHeight="1">
      <c r="A163" s="17"/>
      <c r="B163" s="55" t="s">
        <v>227</v>
      </c>
      <c r="C163" s="17"/>
      <c r="D163" s="17"/>
      <c r="E163" s="17"/>
      <c r="F163" s="17"/>
      <c r="G163" s="17"/>
      <c r="H163" s="17"/>
      <c r="I163" s="17"/>
      <c r="J163" s="17"/>
      <c r="K163" s="325"/>
      <c r="L163" s="220"/>
      <c r="M163" s="220"/>
      <c r="N163" s="123"/>
      <c r="O163" s="123"/>
      <c r="P163" s="364" t="s">
        <v>219</v>
      </c>
      <c r="Q163" s="195"/>
      <c r="R163" s="195"/>
      <c r="S163" s="195"/>
      <c r="T163" s="195"/>
      <c r="U163" s="195"/>
      <c r="V163" s="195"/>
      <c r="W163" s="195"/>
      <c r="X163" s="195"/>
      <c r="Y163" s="405"/>
      <c r="Z163" s="364"/>
      <c r="AA163" s="195"/>
      <c r="AB163" s="195"/>
      <c r="AC163" s="195"/>
      <c r="AD163" s="195"/>
      <c r="AE163" s="195"/>
      <c r="AF163" s="195"/>
      <c r="AG163" s="195"/>
      <c r="AH163" s="195"/>
      <c r="AI163" s="405"/>
      <c r="AJ163" s="364"/>
      <c r="AK163" s="195"/>
      <c r="AL163" s="195"/>
      <c r="AM163" s="195"/>
      <c r="AN163" s="418"/>
      <c r="AO163" s="82"/>
    </row>
    <row r="164" spans="1:41" s="208" customFormat="1" ht="12.75" customHeight="1" thickBot="1">
      <c r="A164" s="17"/>
      <c r="B164" s="63" t="s">
        <v>228</v>
      </c>
      <c r="C164" s="221"/>
      <c r="D164" s="221"/>
      <c r="E164" s="221"/>
      <c r="F164" s="221"/>
      <c r="G164" s="221"/>
      <c r="H164" s="221"/>
      <c r="I164" s="221"/>
      <c r="J164" s="221"/>
      <c r="K164" s="326"/>
      <c r="L164" s="220"/>
      <c r="M164" s="220"/>
      <c r="N164" s="123"/>
      <c r="O164" s="123"/>
      <c r="P164" s="365" t="s">
        <v>229</v>
      </c>
      <c r="Q164" s="196"/>
      <c r="R164" s="196"/>
      <c r="S164" s="196"/>
      <c r="T164" s="196"/>
      <c r="U164" s="196"/>
      <c r="V164" s="196"/>
      <c r="W164" s="196"/>
      <c r="X164" s="196"/>
      <c r="Y164" s="406"/>
      <c r="Z164" s="365"/>
      <c r="AA164" s="196"/>
      <c r="AB164" s="196"/>
      <c r="AC164" s="196"/>
      <c r="AD164" s="196"/>
      <c r="AE164" s="196"/>
      <c r="AF164" s="196"/>
      <c r="AG164" s="196"/>
      <c r="AH164" s="196"/>
      <c r="AI164" s="406"/>
      <c r="AJ164" s="365"/>
      <c r="AK164" s="196"/>
      <c r="AL164" s="196"/>
      <c r="AM164" s="196"/>
      <c r="AN164" s="369"/>
      <c r="AO164" s="82"/>
    </row>
    <row r="165" spans="1:41" s="208" customFormat="1" ht="12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82"/>
    </row>
    <row r="166" spans="2:11" ht="12.75" customHeight="1">
      <c r="B166" s="207" t="s">
        <v>42</v>
      </c>
      <c r="C166" s="220"/>
      <c r="D166" s="220"/>
      <c r="E166" s="220"/>
      <c r="F166" s="220"/>
      <c r="G166" s="220"/>
      <c r="H166" s="220"/>
      <c r="I166" s="220"/>
      <c r="J166" s="220"/>
      <c r="K166" s="220"/>
    </row>
    <row r="167" spans="2:11" ht="12.75" customHeight="1">
      <c r="B167" s="207" t="s">
        <v>122</v>
      </c>
      <c r="C167" s="220"/>
      <c r="D167" s="220"/>
      <c r="E167" s="220"/>
      <c r="F167" s="220"/>
      <c r="G167" s="220"/>
      <c r="H167" s="220"/>
      <c r="I167" s="220"/>
      <c r="J167" s="220"/>
      <c r="K167" s="220"/>
    </row>
    <row r="168" spans="2:11" ht="12.75" customHeight="1" thickBot="1">
      <c r="B168" s="69"/>
      <c r="K168" s="27"/>
    </row>
    <row r="169" spans="2:11" ht="12.75" customHeight="1">
      <c r="B169" s="50" t="s">
        <v>230</v>
      </c>
      <c r="C169" s="13"/>
      <c r="D169" s="13"/>
      <c r="E169" s="13"/>
      <c r="F169" s="13"/>
      <c r="G169" s="13"/>
      <c r="H169" s="13"/>
      <c r="I169" s="13"/>
      <c r="J169" s="13"/>
      <c r="K169" s="324"/>
    </row>
    <row r="170" spans="2:11" ht="12.75" customHeight="1">
      <c r="B170" s="55" t="s">
        <v>359</v>
      </c>
      <c r="K170" s="325"/>
    </row>
    <row r="171" spans="2:11" ht="12.75" customHeight="1" thickBot="1">
      <c r="B171" s="63" t="s">
        <v>231</v>
      </c>
      <c r="C171" s="221"/>
      <c r="D171" s="221"/>
      <c r="E171" s="221"/>
      <c r="F171" s="221"/>
      <c r="G171" s="221"/>
      <c r="H171" s="221"/>
      <c r="I171" s="221"/>
      <c r="J171" s="221"/>
      <c r="K171" s="326"/>
    </row>
    <row r="174" spans="1:41" s="208" customFormat="1" ht="12.75" customHeight="1" thickBot="1">
      <c r="A174" s="122" t="s">
        <v>94</v>
      </c>
      <c r="B174" s="195"/>
      <c r="C174" s="195"/>
      <c r="D174" s="195"/>
      <c r="E174" s="195"/>
      <c r="F174" s="199"/>
      <c r="G174" s="199"/>
      <c r="H174" s="199"/>
      <c r="I174" s="199"/>
      <c r="J174" s="199"/>
      <c r="K174" s="199"/>
      <c r="L174" s="199"/>
      <c r="M174" s="199"/>
      <c r="N174" s="199"/>
      <c r="O174" s="195"/>
      <c r="P174" s="195"/>
      <c r="Q174" s="195"/>
      <c r="R174" s="195"/>
      <c r="S174" s="97"/>
      <c r="T174" s="262" t="s">
        <v>50</v>
      </c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82"/>
    </row>
    <row r="175" spans="1:41" s="208" customFormat="1" ht="12.75" customHeight="1" thickBot="1">
      <c r="A175" s="503" t="s">
        <v>83</v>
      </c>
      <c r="B175" s="505" t="s">
        <v>13</v>
      </c>
      <c r="C175" s="505" t="s">
        <v>14</v>
      </c>
      <c r="D175" s="124" t="s">
        <v>84</v>
      </c>
      <c r="E175" s="125" t="s">
        <v>85</v>
      </c>
      <c r="F175" s="126"/>
      <c r="G175" s="126"/>
      <c r="H175" s="126" t="s">
        <v>224</v>
      </c>
      <c r="I175" s="126"/>
      <c r="J175" s="327"/>
      <c r="K175" s="126"/>
      <c r="L175" s="126"/>
      <c r="M175" s="126" t="s">
        <v>225</v>
      </c>
      <c r="N175" s="126"/>
      <c r="O175" s="327"/>
      <c r="P175" s="363"/>
      <c r="Q175" s="366" t="s">
        <v>87</v>
      </c>
      <c r="R175" s="367"/>
      <c r="S175" s="97"/>
      <c r="T175" s="127" t="s">
        <v>13</v>
      </c>
      <c r="U175" s="128"/>
      <c r="V175" s="128"/>
      <c r="W175" s="129"/>
      <c r="X175" s="127" t="s">
        <v>14</v>
      </c>
      <c r="Y175" s="128"/>
      <c r="Z175" s="128"/>
      <c r="AA175" s="128"/>
      <c r="AB175" s="128"/>
      <c r="AC175" s="128"/>
      <c r="AD175" s="129"/>
      <c r="AE175" s="127" t="s">
        <v>84</v>
      </c>
      <c r="AF175" s="129"/>
      <c r="AG175" s="127" t="s">
        <v>85</v>
      </c>
      <c r="AH175" s="129"/>
      <c r="AI175" s="403"/>
      <c r="AJ175" s="130"/>
      <c r="AK175" s="126" t="s">
        <v>86</v>
      </c>
      <c r="AL175" s="130"/>
      <c r="AM175" s="131"/>
      <c r="AN175" s="403"/>
      <c r="AO175" s="195"/>
    </row>
    <row r="176" spans="1:41" s="208" customFormat="1" ht="12.75" customHeight="1" thickBot="1">
      <c r="A176" s="504"/>
      <c r="B176" s="506"/>
      <c r="C176" s="507"/>
      <c r="D176" s="210"/>
      <c r="E176" s="209"/>
      <c r="F176" s="127" t="s">
        <v>24</v>
      </c>
      <c r="G176" s="128" t="s">
        <v>25</v>
      </c>
      <c r="H176" s="128" t="s">
        <v>26</v>
      </c>
      <c r="I176" s="128" t="s">
        <v>27</v>
      </c>
      <c r="J176" s="328" t="s">
        <v>28</v>
      </c>
      <c r="K176" s="132" t="s">
        <v>24</v>
      </c>
      <c r="L176" s="126" t="s">
        <v>25</v>
      </c>
      <c r="M176" s="126" t="s">
        <v>26</v>
      </c>
      <c r="N176" s="126" t="s">
        <v>27</v>
      </c>
      <c r="O176" s="327" t="s">
        <v>28</v>
      </c>
      <c r="P176" s="365"/>
      <c r="Q176" s="368" t="s">
        <v>88</v>
      </c>
      <c r="R176" s="369"/>
      <c r="S176" s="97"/>
      <c r="T176" s="133"/>
      <c r="U176" s="134"/>
      <c r="V176" s="134"/>
      <c r="W176" s="135"/>
      <c r="X176" s="133"/>
      <c r="Y176" s="134"/>
      <c r="Z176" s="134"/>
      <c r="AA176" s="134"/>
      <c r="AB176" s="134"/>
      <c r="AC176" s="134"/>
      <c r="AD176" s="135"/>
      <c r="AE176" s="133"/>
      <c r="AF176" s="135"/>
      <c r="AG176" s="133"/>
      <c r="AH176" s="135"/>
      <c r="AI176" s="133" t="s">
        <v>24</v>
      </c>
      <c r="AJ176" s="134" t="s">
        <v>25</v>
      </c>
      <c r="AK176" s="134" t="s">
        <v>26</v>
      </c>
      <c r="AL176" s="134" t="s">
        <v>27</v>
      </c>
      <c r="AM176" s="136" t="s">
        <v>28</v>
      </c>
      <c r="AN176" s="133" t="s">
        <v>89</v>
      </c>
      <c r="AO176" s="195"/>
    </row>
    <row r="177" spans="1:41" s="208" customFormat="1" ht="12.75" customHeight="1" thickBot="1" thickTop="1">
      <c r="A177" s="156"/>
      <c r="B177" s="158"/>
      <c r="C177" s="159" t="s">
        <v>222</v>
      </c>
      <c r="D177" s="161"/>
      <c r="E177" s="162"/>
      <c r="F177" s="292"/>
      <c r="G177" s="163"/>
      <c r="H177" s="163"/>
      <c r="I177" s="163"/>
      <c r="J177" s="329" t="s">
        <v>90</v>
      </c>
      <c r="K177" s="330"/>
      <c r="L177" s="331"/>
      <c r="M177" s="137"/>
      <c r="N177" s="137"/>
      <c r="O177" s="370"/>
      <c r="P177" s="371"/>
      <c r="Q177" s="372"/>
      <c r="R177" s="373"/>
      <c r="S177" s="97"/>
      <c r="T177" s="397"/>
      <c r="U177" s="138"/>
      <c r="V177" s="138"/>
      <c r="W177" s="398"/>
      <c r="X177" s="139" t="s">
        <v>41</v>
      </c>
      <c r="Y177" s="138"/>
      <c r="Z177" s="138"/>
      <c r="AA177" s="138"/>
      <c r="AB177" s="138"/>
      <c r="AC177" s="138"/>
      <c r="AD177" s="398"/>
      <c r="AE177" s="407">
        <v>0</v>
      </c>
      <c r="AF177" s="140"/>
      <c r="AG177" s="407">
        <v>40</v>
      </c>
      <c r="AH177" s="140"/>
      <c r="AI177" s="411"/>
      <c r="AJ177" s="412"/>
      <c r="AK177" s="412"/>
      <c r="AL177" s="412"/>
      <c r="AM177" s="141">
        <v>20</v>
      </c>
      <c r="AN177" s="411"/>
      <c r="AO177" s="195"/>
    </row>
    <row r="178" spans="1:41" s="208" customFormat="1" ht="14.25" thickBot="1" thickTop="1">
      <c r="A178" s="156"/>
      <c r="B178" s="164"/>
      <c r="C178" s="172" t="s">
        <v>91</v>
      </c>
      <c r="D178" s="165"/>
      <c r="E178" s="166"/>
      <c r="F178" s="293"/>
      <c r="G178" s="167"/>
      <c r="H178" s="167"/>
      <c r="I178" s="167"/>
      <c r="J178" s="332"/>
      <c r="K178" s="333"/>
      <c r="L178" s="332"/>
      <c r="M178" s="334"/>
      <c r="N178" s="137"/>
      <c r="O178" s="370"/>
      <c r="P178" s="371"/>
      <c r="Q178" s="372"/>
      <c r="R178" s="373"/>
      <c r="S178" s="97"/>
      <c r="T178" s="399"/>
      <c r="U178" s="142"/>
      <c r="V178" s="142"/>
      <c r="W178" s="400"/>
      <c r="X178" s="143" t="s">
        <v>43</v>
      </c>
      <c r="Y178" s="142"/>
      <c r="Z178" s="142"/>
      <c r="AA178" s="142"/>
      <c r="AB178" s="142"/>
      <c r="AC178" s="142"/>
      <c r="AD178" s="400"/>
      <c r="AE178" s="408">
        <v>0</v>
      </c>
      <c r="AF178" s="144"/>
      <c r="AG178" s="408">
        <v>6</v>
      </c>
      <c r="AH178" s="144"/>
      <c r="AI178" s="413"/>
      <c r="AJ178" s="414"/>
      <c r="AK178" s="414"/>
      <c r="AL178" s="414"/>
      <c r="AM178" s="145">
        <v>3</v>
      </c>
      <c r="AN178" s="413"/>
      <c r="AO178" s="195"/>
    </row>
    <row r="179" spans="1:41" s="208" customFormat="1" ht="12.75" customHeight="1" thickBot="1">
      <c r="A179" s="156"/>
      <c r="B179" s="452" t="s">
        <v>350</v>
      </c>
      <c r="C179" s="102" t="s">
        <v>103</v>
      </c>
      <c r="D179" s="169">
        <f>SUM(F179:O179)-E179</f>
        <v>0</v>
      </c>
      <c r="E179" s="146">
        <f>J179+O179</f>
        <v>20</v>
      </c>
      <c r="F179" s="294">
        <v>0</v>
      </c>
      <c r="G179" s="211">
        <v>0</v>
      </c>
      <c r="H179" s="211">
        <v>0</v>
      </c>
      <c r="I179" s="211" t="s">
        <v>55</v>
      </c>
      <c r="J179" s="335">
        <v>20</v>
      </c>
      <c r="K179" s="336"/>
      <c r="L179" s="335"/>
      <c r="M179" s="336"/>
      <c r="N179" s="211"/>
      <c r="O179" s="374"/>
      <c r="P179" s="371"/>
      <c r="Q179" s="372"/>
      <c r="R179" s="373"/>
      <c r="S179" s="97"/>
      <c r="T179" s="399"/>
      <c r="U179" s="142"/>
      <c r="V179" s="142"/>
      <c r="W179" s="400"/>
      <c r="X179" s="143" t="s">
        <v>44</v>
      </c>
      <c r="Y179" s="142"/>
      <c r="Z179" s="142"/>
      <c r="AA179" s="142"/>
      <c r="AB179" s="142"/>
      <c r="AC179" s="142"/>
      <c r="AD179" s="400"/>
      <c r="AE179" s="408">
        <v>0</v>
      </c>
      <c r="AF179" s="144"/>
      <c r="AG179" s="408">
        <v>6</v>
      </c>
      <c r="AH179" s="144"/>
      <c r="AI179" s="413"/>
      <c r="AJ179" s="414"/>
      <c r="AK179" s="414"/>
      <c r="AL179" s="414"/>
      <c r="AM179" s="145">
        <v>3</v>
      </c>
      <c r="AN179" s="413"/>
      <c r="AO179" s="195"/>
    </row>
    <row r="180" spans="1:41" s="208" customFormat="1" ht="12.75" customHeight="1" thickBot="1">
      <c r="A180" s="156"/>
      <c r="B180" s="453" t="s">
        <v>351</v>
      </c>
      <c r="C180" s="102" t="s">
        <v>104</v>
      </c>
      <c r="D180" s="169">
        <f>SUM(F180:O180)-E180</f>
        <v>0</v>
      </c>
      <c r="E180" s="146">
        <f>J180+O180</f>
        <v>20</v>
      </c>
      <c r="F180" s="294"/>
      <c r="G180" s="211"/>
      <c r="H180" s="211"/>
      <c r="I180" s="211"/>
      <c r="J180" s="335"/>
      <c r="K180" s="336">
        <v>0</v>
      </c>
      <c r="L180" s="335">
        <v>0</v>
      </c>
      <c r="M180" s="336">
        <v>0</v>
      </c>
      <c r="N180" s="211" t="s">
        <v>55</v>
      </c>
      <c r="O180" s="374">
        <v>20</v>
      </c>
      <c r="P180" s="371"/>
      <c r="Q180" s="372"/>
      <c r="R180" s="373"/>
      <c r="S180" s="195"/>
      <c r="T180" s="399"/>
      <c r="U180" s="142"/>
      <c r="V180" s="142"/>
      <c r="W180" s="400"/>
      <c r="X180" s="143" t="s">
        <v>45</v>
      </c>
      <c r="Y180" s="142"/>
      <c r="Z180" s="142"/>
      <c r="AA180" s="142"/>
      <c r="AB180" s="142"/>
      <c r="AC180" s="142"/>
      <c r="AD180" s="400"/>
      <c r="AE180" s="408">
        <v>0</v>
      </c>
      <c r="AF180" s="144"/>
      <c r="AG180" s="408">
        <v>4</v>
      </c>
      <c r="AH180" s="144"/>
      <c r="AI180" s="413"/>
      <c r="AJ180" s="414"/>
      <c r="AK180" s="414"/>
      <c r="AL180" s="414"/>
      <c r="AM180" s="145">
        <v>2</v>
      </c>
      <c r="AN180" s="413"/>
      <c r="AO180" s="195"/>
    </row>
    <row r="181" spans="1:41" s="208" customFormat="1" ht="12.75" customHeight="1" thickBot="1">
      <c r="A181" s="156"/>
      <c r="B181" s="449" t="s">
        <v>5</v>
      </c>
      <c r="C181" s="450" t="s">
        <v>11</v>
      </c>
      <c r="D181" s="169">
        <f>SUM(F181:O181)-E181</f>
        <v>0</v>
      </c>
      <c r="E181" s="146">
        <f>J181+O181</f>
        <v>0</v>
      </c>
      <c r="F181" s="295"/>
      <c r="G181" s="137"/>
      <c r="H181" s="137"/>
      <c r="I181" s="137"/>
      <c r="J181" s="337"/>
      <c r="K181" s="334"/>
      <c r="L181" s="337"/>
      <c r="M181" s="334"/>
      <c r="N181" s="137"/>
      <c r="O181" s="370"/>
      <c r="P181" s="371"/>
      <c r="Q181" s="372"/>
      <c r="R181" s="373"/>
      <c r="S181" s="195"/>
      <c r="T181" s="401"/>
      <c r="U181" s="147"/>
      <c r="V181" s="147"/>
      <c r="W181" s="402"/>
      <c r="X181" s="148" t="s">
        <v>46</v>
      </c>
      <c r="Y181" s="147"/>
      <c r="Z181" s="147"/>
      <c r="AA181" s="147"/>
      <c r="AB181" s="147"/>
      <c r="AC181" s="147"/>
      <c r="AD181" s="402"/>
      <c r="AE181" s="409">
        <v>0</v>
      </c>
      <c r="AF181" s="149"/>
      <c r="AG181" s="409">
        <v>4</v>
      </c>
      <c r="AH181" s="149"/>
      <c r="AI181" s="415"/>
      <c r="AJ181" s="416"/>
      <c r="AK181" s="416"/>
      <c r="AL181" s="416"/>
      <c r="AM181" s="150">
        <v>2</v>
      </c>
      <c r="AN181" s="415"/>
      <c r="AO181" s="195"/>
    </row>
    <row r="182" spans="1:41" s="208" customFormat="1" ht="12.75" customHeight="1" thickBot="1">
      <c r="A182" s="156"/>
      <c r="B182" s="449" t="s">
        <v>6</v>
      </c>
      <c r="C182" s="451" t="s">
        <v>12</v>
      </c>
      <c r="D182" s="169">
        <f>SUM(F182:O182)-E182</f>
        <v>0</v>
      </c>
      <c r="E182" s="146">
        <f>J182+O182</f>
        <v>0</v>
      </c>
      <c r="F182" s="296"/>
      <c r="G182" s="151"/>
      <c r="H182" s="151"/>
      <c r="I182" s="151"/>
      <c r="J182" s="338"/>
      <c r="K182" s="339"/>
      <c r="L182" s="338"/>
      <c r="M182" s="339"/>
      <c r="N182" s="151"/>
      <c r="O182" s="375"/>
      <c r="P182" s="376"/>
      <c r="Q182" s="377"/>
      <c r="R182" s="378"/>
      <c r="S182" s="195"/>
      <c r="T182" s="403"/>
      <c r="U182" s="130"/>
      <c r="V182" s="130"/>
      <c r="W182" s="131"/>
      <c r="X182" s="152" t="s">
        <v>92</v>
      </c>
      <c r="Y182" s="130"/>
      <c r="Z182" s="130"/>
      <c r="AA182" s="130"/>
      <c r="AB182" s="130"/>
      <c r="AC182" s="130"/>
      <c r="AD182" s="131"/>
      <c r="AE182" s="409">
        <v>0</v>
      </c>
      <c r="AF182" s="149"/>
      <c r="AG182" s="409">
        <v>60</v>
      </c>
      <c r="AH182" s="149"/>
      <c r="AI182" s="417"/>
      <c r="AJ182" s="263"/>
      <c r="AK182" s="263"/>
      <c r="AL182" s="263"/>
      <c r="AM182" s="153">
        <v>30</v>
      </c>
      <c r="AN182" s="417"/>
      <c r="AO182" s="195"/>
    </row>
    <row r="183" spans="1:41" s="208" customFormat="1" ht="12.75" customHeight="1" thickBot="1">
      <c r="A183" s="154"/>
      <c r="B183" s="170"/>
      <c r="C183" s="171" t="s">
        <v>47</v>
      </c>
      <c r="D183" s="168">
        <f aca="true" t="shared" si="29" ref="D183:O183">SUM(D179:D182)</f>
        <v>0</v>
      </c>
      <c r="E183" s="168">
        <f t="shared" si="29"/>
        <v>40</v>
      </c>
      <c r="F183" s="168">
        <f t="shared" si="29"/>
        <v>0</v>
      </c>
      <c r="G183" s="168">
        <f t="shared" si="29"/>
        <v>0</v>
      </c>
      <c r="H183" s="168">
        <f t="shared" si="29"/>
        <v>0</v>
      </c>
      <c r="I183" s="168">
        <f t="shared" si="29"/>
        <v>0</v>
      </c>
      <c r="J183" s="340">
        <f t="shared" si="29"/>
        <v>20</v>
      </c>
      <c r="K183" s="341">
        <f t="shared" si="29"/>
        <v>0</v>
      </c>
      <c r="L183" s="340">
        <f t="shared" si="29"/>
        <v>0</v>
      </c>
      <c r="M183" s="157">
        <f t="shared" si="29"/>
        <v>0</v>
      </c>
      <c r="N183" s="155">
        <f t="shared" si="29"/>
        <v>0</v>
      </c>
      <c r="O183" s="155">
        <f t="shared" si="29"/>
        <v>20</v>
      </c>
      <c r="P183" s="195"/>
      <c r="Q183" s="195"/>
      <c r="R183" s="195"/>
      <c r="S183" s="97"/>
      <c r="T183" s="195" t="s">
        <v>48</v>
      </c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82"/>
    </row>
    <row r="184" spans="1:41" ht="12.75" customHeight="1" thickTop="1">
      <c r="A184" s="1"/>
      <c r="B184" s="79"/>
      <c r="C184" s="212"/>
      <c r="D184" s="212"/>
      <c r="E184" s="212"/>
      <c r="F184" s="212"/>
      <c r="G184" s="212"/>
      <c r="H184" s="212"/>
      <c r="I184" s="80"/>
      <c r="J184" s="80"/>
      <c r="K184" s="27"/>
      <c r="L184" s="27"/>
      <c r="M184" s="27"/>
      <c r="N184" s="27"/>
      <c r="O184" s="27"/>
      <c r="AO184" s="1"/>
    </row>
    <row r="185" spans="20:41" ht="12.75" customHeight="1">
      <c r="T185" s="502" t="s">
        <v>116</v>
      </c>
      <c r="U185" s="502"/>
      <c r="V185" s="502"/>
      <c r="W185" s="502"/>
      <c r="X185" s="502"/>
      <c r="Y185" s="502"/>
      <c r="Z185" s="502"/>
      <c r="AA185" s="502"/>
      <c r="AB185" s="502"/>
      <c r="AO185" s="1"/>
    </row>
    <row r="186" spans="1:41" ht="12.75" customHeight="1" thickBot="1">
      <c r="A186" s="207" t="s">
        <v>98</v>
      </c>
      <c r="F186" s="69"/>
      <c r="G186" s="69"/>
      <c r="H186" s="69"/>
      <c r="I186" s="69"/>
      <c r="J186" s="69"/>
      <c r="K186" s="69"/>
      <c r="L186" s="69"/>
      <c r="M186" s="69"/>
      <c r="N186" s="69"/>
      <c r="AO186" s="1"/>
    </row>
    <row r="187" spans="1:41" ht="12.75" customHeight="1" thickBot="1">
      <c r="A187" s="7" t="s">
        <v>83</v>
      </c>
      <c r="B187" s="8" t="s">
        <v>13</v>
      </c>
      <c r="C187" s="8" t="s">
        <v>14</v>
      </c>
      <c r="D187" s="9" t="s">
        <v>84</v>
      </c>
      <c r="E187" s="8" t="s">
        <v>85</v>
      </c>
      <c r="F187" s="126"/>
      <c r="G187" s="126"/>
      <c r="H187" s="126" t="s">
        <v>224</v>
      </c>
      <c r="I187" s="126"/>
      <c r="J187" s="327"/>
      <c r="K187" s="126"/>
      <c r="L187" s="126"/>
      <c r="M187" s="126" t="s">
        <v>225</v>
      </c>
      <c r="N187" s="126"/>
      <c r="O187" s="327"/>
      <c r="P187" s="50"/>
      <c r="Q187" s="379" t="s">
        <v>87</v>
      </c>
      <c r="R187" s="51"/>
      <c r="AO187" s="1"/>
    </row>
    <row r="188" spans="1:41" ht="12.75" customHeight="1" thickBot="1">
      <c r="A188" s="213"/>
      <c r="B188" s="19"/>
      <c r="C188" s="214"/>
      <c r="D188" s="214"/>
      <c r="E188" s="19"/>
      <c r="F188" s="297" t="s">
        <v>24</v>
      </c>
      <c r="G188" s="15" t="s">
        <v>25</v>
      </c>
      <c r="H188" s="15" t="s">
        <v>26</v>
      </c>
      <c r="I188" s="15" t="s">
        <v>27</v>
      </c>
      <c r="J188" s="343" t="s">
        <v>28</v>
      </c>
      <c r="K188" s="344" t="s">
        <v>24</v>
      </c>
      <c r="L188" s="10" t="s">
        <v>25</v>
      </c>
      <c r="M188" s="10" t="s">
        <v>26</v>
      </c>
      <c r="N188" s="10" t="s">
        <v>27</v>
      </c>
      <c r="O188" s="342" t="s">
        <v>28</v>
      </c>
      <c r="P188" s="63"/>
      <c r="Q188" s="380" t="s">
        <v>88</v>
      </c>
      <c r="R188" s="381"/>
      <c r="AO188" s="1"/>
    </row>
    <row r="189" spans="1:41" ht="12.75" customHeight="1" thickBot="1" thickTop="1">
      <c r="A189" s="173"/>
      <c r="B189" s="158"/>
      <c r="C189" s="159" t="s">
        <v>222</v>
      </c>
      <c r="D189" s="161"/>
      <c r="E189" s="162"/>
      <c r="F189" s="292"/>
      <c r="G189" s="163"/>
      <c r="H189" s="163"/>
      <c r="I189" s="163"/>
      <c r="J189" s="329" t="s">
        <v>90</v>
      </c>
      <c r="K189" s="345"/>
      <c r="L189" s="11"/>
      <c r="M189" s="11"/>
      <c r="N189" s="11"/>
      <c r="O189" s="382"/>
      <c r="P189" s="383"/>
      <c r="Q189" s="384"/>
      <c r="R189" s="385"/>
      <c r="AG189" s="17" t="s">
        <v>66</v>
      </c>
      <c r="AO189" s="1"/>
    </row>
    <row r="190" spans="1:35" ht="12.75" customHeight="1" thickBot="1" thickTop="1">
      <c r="A190" s="173"/>
      <c r="B190" s="160"/>
      <c r="C190" s="174" t="s">
        <v>91</v>
      </c>
      <c r="D190" s="175"/>
      <c r="E190" s="166"/>
      <c r="F190" s="293"/>
      <c r="G190" s="167"/>
      <c r="H190" s="167"/>
      <c r="I190" s="167"/>
      <c r="J190" s="332"/>
      <c r="K190" s="345"/>
      <c r="L190" s="11"/>
      <c r="M190" s="11"/>
      <c r="N190" s="11"/>
      <c r="O190" s="382"/>
      <c r="P190" s="383"/>
      <c r="Q190" s="384"/>
      <c r="R190" s="385"/>
      <c r="AI190" s="17" t="s">
        <v>52</v>
      </c>
    </row>
    <row r="191" spans="1:41" ht="12.75" customHeight="1" thickBot="1">
      <c r="A191" s="173"/>
      <c r="B191" s="453" t="s">
        <v>352</v>
      </c>
      <c r="C191" s="102" t="s">
        <v>103</v>
      </c>
      <c r="D191" s="176">
        <f>SUM(F191:O191)-E191</f>
        <v>0</v>
      </c>
      <c r="E191" s="146">
        <f>J191+O191</f>
        <v>20</v>
      </c>
      <c r="F191" s="294">
        <v>0</v>
      </c>
      <c r="G191" s="211">
        <v>0</v>
      </c>
      <c r="H191" s="211">
        <v>0</v>
      </c>
      <c r="I191" s="211" t="s">
        <v>55</v>
      </c>
      <c r="J191" s="335">
        <v>20</v>
      </c>
      <c r="K191" s="346"/>
      <c r="L191" s="215"/>
      <c r="M191" s="215"/>
      <c r="N191" s="215"/>
      <c r="O191" s="386"/>
      <c r="P191" s="383"/>
      <c r="Q191" s="384"/>
      <c r="R191" s="385"/>
      <c r="AO191" s="1"/>
    </row>
    <row r="192" spans="1:41" ht="12.75" customHeight="1" thickBot="1">
      <c r="A192" s="173"/>
      <c r="B192" s="453" t="s">
        <v>353</v>
      </c>
      <c r="C192" s="102" t="s">
        <v>104</v>
      </c>
      <c r="D192" s="176">
        <f>SUM(F192:O192)-E192</f>
        <v>0</v>
      </c>
      <c r="E192" s="146">
        <f>J192+O192</f>
        <v>20</v>
      </c>
      <c r="F192" s="294"/>
      <c r="G192" s="211"/>
      <c r="H192" s="211"/>
      <c r="I192" s="211"/>
      <c r="J192" s="335"/>
      <c r="K192" s="346">
        <v>0</v>
      </c>
      <c r="L192" s="215">
        <v>0</v>
      </c>
      <c r="M192" s="215">
        <v>0</v>
      </c>
      <c r="N192" s="215" t="s">
        <v>55</v>
      </c>
      <c r="O192" s="386">
        <v>20</v>
      </c>
      <c r="P192" s="383"/>
      <c r="Q192" s="384"/>
      <c r="R192" s="385"/>
      <c r="AO192" s="1"/>
    </row>
    <row r="193" spans="1:41" ht="12.75" customHeight="1" thickBot="1">
      <c r="A193" s="173"/>
      <c r="B193" s="449" t="s">
        <v>7</v>
      </c>
      <c r="C193" s="450" t="s">
        <v>11</v>
      </c>
      <c r="D193" s="176">
        <f>SUM(F193:O193)-E193</f>
        <v>0</v>
      </c>
      <c r="E193" s="146">
        <f>J193+O193</f>
        <v>0</v>
      </c>
      <c r="F193" s="294"/>
      <c r="G193" s="211"/>
      <c r="H193" s="211"/>
      <c r="I193" s="211"/>
      <c r="J193" s="335"/>
      <c r="K193" s="346"/>
      <c r="L193" s="215"/>
      <c r="M193" s="215"/>
      <c r="N193" s="215"/>
      <c r="O193" s="386"/>
      <c r="P193" s="383"/>
      <c r="Q193" s="384"/>
      <c r="R193" s="385"/>
      <c r="AO193" s="1"/>
    </row>
    <row r="194" spans="1:41" ht="12.75" customHeight="1" thickBot="1">
      <c r="A194" s="173"/>
      <c r="B194" s="449" t="s">
        <v>8</v>
      </c>
      <c r="C194" s="451" t="s">
        <v>12</v>
      </c>
      <c r="D194" s="176">
        <f>SUM(F194:O194)-E194</f>
        <v>0</v>
      </c>
      <c r="E194" s="146">
        <f>J194+O194</f>
        <v>0</v>
      </c>
      <c r="F194" s="296"/>
      <c r="G194" s="151"/>
      <c r="H194" s="151"/>
      <c r="I194" s="151"/>
      <c r="J194" s="338"/>
      <c r="K194" s="347"/>
      <c r="L194" s="12"/>
      <c r="M194" s="12"/>
      <c r="N194" s="12"/>
      <c r="O194" s="387"/>
      <c r="P194" s="388"/>
      <c r="Q194" s="389"/>
      <c r="R194" s="390"/>
      <c r="AO194" s="1"/>
    </row>
    <row r="195" spans="1:41" ht="12.75" customHeight="1" thickBot="1">
      <c r="A195" s="13"/>
      <c r="B195" s="170"/>
      <c r="C195" s="171" t="s">
        <v>47</v>
      </c>
      <c r="D195" s="168">
        <f aca="true" t="shared" si="30" ref="D195:O195">SUM(D193:D194)</f>
        <v>0</v>
      </c>
      <c r="E195" s="168">
        <f t="shared" si="30"/>
        <v>0</v>
      </c>
      <c r="F195" s="168">
        <f t="shared" si="30"/>
        <v>0</v>
      </c>
      <c r="G195" s="168">
        <f t="shared" si="30"/>
        <v>0</v>
      </c>
      <c r="H195" s="168">
        <f t="shared" si="30"/>
        <v>0</v>
      </c>
      <c r="I195" s="168">
        <f t="shared" si="30"/>
        <v>0</v>
      </c>
      <c r="J195" s="340">
        <f t="shared" si="30"/>
        <v>0</v>
      </c>
      <c r="K195" s="348">
        <f t="shared" si="30"/>
        <v>0</v>
      </c>
      <c r="L195" s="14">
        <f t="shared" si="30"/>
        <v>0</v>
      </c>
      <c r="M195" s="14">
        <f t="shared" si="30"/>
        <v>0</v>
      </c>
      <c r="N195" s="14">
        <f t="shared" si="30"/>
        <v>0</v>
      </c>
      <c r="O195" s="391">
        <f t="shared" si="30"/>
        <v>0</v>
      </c>
      <c r="AO195" s="1"/>
    </row>
    <row r="196" spans="1:41" ht="12.75" customHeight="1" thickTop="1">
      <c r="A196" s="1"/>
      <c r="B196" s="79"/>
      <c r="C196" s="212"/>
      <c r="D196" s="212"/>
      <c r="E196" s="212"/>
      <c r="F196" s="212"/>
      <c r="G196" s="212"/>
      <c r="H196" s="212"/>
      <c r="I196" s="80"/>
      <c r="J196" s="80"/>
      <c r="K196" s="27"/>
      <c r="L196" s="27"/>
      <c r="M196" s="27"/>
      <c r="N196" s="27"/>
      <c r="O196" s="27"/>
      <c r="AO196" s="1"/>
    </row>
    <row r="197" spans="1:41" ht="12.75" customHeight="1">
      <c r="A197" s="1"/>
      <c r="B197" s="79"/>
      <c r="C197" s="212"/>
      <c r="D197" s="212"/>
      <c r="E197" s="212"/>
      <c r="F197" s="212"/>
      <c r="G197" s="212"/>
      <c r="H197" s="212"/>
      <c r="I197" s="80"/>
      <c r="J197" s="80"/>
      <c r="K197" s="27"/>
      <c r="L197" s="27"/>
      <c r="M197" s="27"/>
      <c r="N197" s="27"/>
      <c r="O197" s="27"/>
      <c r="AO197" s="1"/>
    </row>
    <row r="198" spans="1:41" ht="12.75" customHeight="1" thickBot="1">
      <c r="A198" s="207" t="s">
        <v>117</v>
      </c>
      <c r="F198" s="69"/>
      <c r="G198" s="69"/>
      <c r="H198" s="69"/>
      <c r="I198" s="69"/>
      <c r="J198" s="69"/>
      <c r="K198" s="69"/>
      <c r="L198" s="69"/>
      <c r="M198" s="69"/>
      <c r="N198" s="69"/>
      <c r="AO198" s="1"/>
    </row>
    <row r="199" spans="1:41" ht="12.75" customHeight="1" thickBot="1">
      <c r="A199" s="7" t="s">
        <v>83</v>
      </c>
      <c r="B199" s="8" t="s">
        <v>13</v>
      </c>
      <c r="C199" s="8" t="s">
        <v>14</v>
      </c>
      <c r="D199" s="9" t="s">
        <v>84</v>
      </c>
      <c r="E199" s="8" t="s">
        <v>85</v>
      </c>
      <c r="F199" s="126"/>
      <c r="G199" s="126"/>
      <c r="H199" s="126" t="s">
        <v>224</v>
      </c>
      <c r="I199" s="126"/>
      <c r="J199" s="327"/>
      <c r="K199" s="126"/>
      <c r="L199" s="126"/>
      <c r="M199" s="126" t="s">
        <v>225</v>
      </c>
      <c r="N199" s="126"/>
      <c r="O199" s="327"/>
      <c r="P199" s="50"/>
      <c r="Q199" s="379" t="s">
        <v>87</v>
      </c>
      <c r="R199" s="51"/>
      <c r="AO199" s="1"/>
    </row>
    <row r="200" spans="1:41" ht="12.75" customHeight="1" thickBot="1">
      <c r="A200" s="213"/>
      <c r="B200" s="19"/>
      <c r="C200" s="214"/>
      <c r="D200" s="214"/>
      <c r="E200" s="19"/>
      <c r="F200" s="297" t="s">
        <v>24</v>
      </c>
      <c r="G200" s="15" t="s">
        <v>25</v>
      </c>
      <c r="H200" s="15" t="s">
        <v>26</v>
      </c>
      <c r="I200" s="15" t="s">
        <v>27</v>
      </c>
      <c r="J200" s="343" t="s">
        <v>28</v>
      </c>
      <c r="K200" s="344" t="s">
        <v>24</v>
      </c>
      <c r="L200" s="10" t="s">
        <v>25</v>
      </c>
      <c r="M200" s="10" t="s">
        <v>26</v>
      </c>
      <c r="N200" s="10" t="s">
        <v>27</v>
      </c>
      <c r="O200" s="342" t="s">
        <v>28</v>
      </c>
      <c r="P200" s="63"/>
      <c r="Q200" s="380" t="s">
        <v>88</v>
      </c>
      <c r="R200" s="381"/>
      <c r="AO200" s="1"/>
    </row>
    <row r="201" spans="1:41" ht="12.75" customHeight="1" thickBot="1" thickTop="1">
      <c r="A201" s="173"/>
      <c r="B201" s="158"/>
      <c r="C201" s="159" t="s">
        <v>222</v>
      </c>
      <c r="D201" s="161"/>
      <c r="E201" s="162"/>
      <c r="F201" s="292"/>
      <c r="G201" s="163"/>
      <c r="H201" s="163"/>
      <c r="I201" s="163"/>
      <c r="J201" s="329" t="s">
        <v>90</v>
      </c>
      <c r="K201" s="345"/>
      <c r="L201" s="11"/>
      <c r="M201" s="11"/>
      <c r="N201" s="11"/>
      <c r="O201" s="382"/>
      <c r="P201" s="383"/>
      <c r="Q201" s="384"/>
      <c r="R201" s="385"/>
      <c r="AO201" s="1"/>
    </row>
    <row r="202" spans="1:18" ht="12.75" customHeight="1" thickBot="1" thickTop="1">
      <c r="A202" s="173"/>
      <c r="B202" s="160"/>
      <c r="C202" s="174" t="s">
        <v>91</v>
      </c>
      <c r="D202" s="175"/>
      <c r="E202" s="166"/>
      <c r="F202" s="293"/>
      <c r="G202" s="167"/>
      <c r="H202" s="167"/>
      <c r="I202" s="167"/>
      <c r="J202" s="332"/>
      <c r="K202" s="345"/>
      <c r="L202" s="11"/>
      <c r="M202" s="11"/>
      <c r="N202" s="11"/>
      <c r="O202" s="382"/>
      <c r="P202" s="383"/>
      <c r="Q202" s="384"/>
      <c r="R202" s="385"/>
    </row>
    <row r="203" spans="1:18" ht="12.75" customHeight="1" thickBot="1">
      <c r="A203" s="173"/>
      <c r="B203" s="453" t="s">
        <v>354</v>
      </c>
      <c r="C203" s="102" t="s">
        <v>103</v>
      </c>
      <c r="D203" s="176">
        <f>SUM(F203:O203)-E203</f>
        <v>0</v>
      </c>
      <c r="E203" s="146">
        <f>J203+O203</f>
        <v>20</v>
      </c>
      <c r="F203" s="294">
        <v>0</v>
      </c>
      <c r="G203" s="211">
        <v>0</v>
      </c>
      <c r="H203" s="211">
        <v>0</v>
      </c>
      <c r="I203" s="211" t="s">
        <v>55</v>
      </c>
      <c r="J203" s="335">
        <v>20</v>
      </c>
      <c r="K203" s="346"/>
      <c r="L203" s="215"/>
      <c r="M203" s="215"/>
      <c r="N203" s="215"/>
      <c r="O203" s="386"/>
      <c r="P203" s="383"/>
      <c r="Q203" s="384"/>
      <c r="R203" s="385"/>
    </row>
    <row r="204" spans="1:18" ht="12.75" customHeight="1" thickBot="1">
      <c r="A204" s="173"/>
      <c r="B204" s="453" t="s">
        <v>355</v>
      </c>
      <c r="C204" s="102" t="s">
        <v>104</v>
      </c>
      <c r="D204" s="176">
        <f>SUM(F204:O204)-E204</f>
        <v>0</v>
      </c>
      <c r="E204" s="146">
        <f>J204+O204</f>
        <v>20</v>
      </c>
      <c r="F204" s="294"/>
      <c r="G204" s="211"/>
      <c r="H204" s="211"/>
      <c r="I204" s="211"/>
      <c r="J204" s="335"/>
      <c r="K204" s="346">
        <v>0</v>
      </c>
      <c r="L204" s="215">
        <v>0</v>
      </c>
      <c r="M204" s="215">
        <v>0</v>
      </c>
      <c r="N204" s="215" t="s">
        <v>55</v>
      </c>
      <c r="O204" s="386">
        <v>20</v>
      </c>
      <c r="P204" s="383"/>
      <c r="Q204" s="384"/>
      <c r="R204" s="385"/>
    </row>
    <row r="205" spans="1:18" ht="12.75" customHeight="1" thickBot="1">
      <c r="A205" s="173"/>
      <c r="B205" s="449" t="s">
        <v>9</v>
      </c>
      <c r="C205" s="450" t="s">
        <v>11</v>
      </c>
      <c r="D205" s="176">
        <f>SUM(F205:O205)-E205</f>
        <v>0</v>
      </c>
      <c r="E205" s="146">
        <f>J205+O205</f>
        <v>0</v>
      </c>
      <c r="F205" s="294"/>
      <c r="G205" s="211"/>
      <c r="H205" s="211"/>
      <c r="I205" s="211"/>
      <c r="J205" s="335"/>
      <c r="K205" s="346"/>
      <c r="L205" s="215"/>
      <c r="M205" s="215"/>
      <c r="N205" s="215"/>
      <c r="O205" s="386"/>
      <c r="P205" s="383"/>
      <c r="Q205" s="384"/>
      <c r="R205" s="385"/>
    </row>
    <row r="206" spans="1:18" ht="12.75" customHeight="1" thickBot="1">
      <c r="A206" s="173"/>
      <c r="B206" s="449" t="s">
        <v>10</v>
      </c>
      <c r="C206" s="451" t="s">
        <v>12</v>
      </c>
      <c r="D206" s="176">
        <f>SUM(F206:O206)-E206</f>
        <v>0</v>
      </c>
      <c r="E206" s="146">
        <f>J206+O206</f>
        <v>0</v>
      </c>
      <c r="F206" s="296"/>
      <c r="G206" s="151"/>
      <c r="H206" s="151"/>
      <c r="I206" s="151"/>
      <c r="J206" s="338"/>
      <c r="K206" s="347"/>
      <c r="L206" s="12"/>
      <c r="M206" s="12"/>
      <c r="N206" s="12"/>
      <c r="O206" s="387"/>
      <c r="P206" s="388"/>
      <c r="Q206" s="389"/>
      <c r="R206" s="390"/>
    </row>
    <row r="207" spans="1:15" ht="12.75" customHeight="1" thickBot="1">
      <c r="A207" s="13"/>
      <c r="B207" s="170"/>
      <c r="C207" s="171" t="s">
        <v>47</v>
      </c>
      <c r="D207" s="168">
        <f aca="true" t="shared" si="31" ref="D207:O207">SUM(D205:D206)</f>
        <v>0</v>
      </c>
      <c r="E207" s="168">
        <f t="shared" si="31"/>
        <v>0</v>
      </c>
      <c r="F207" s="168">
        <f t="shared" si="31"/>
        <v>0</v>
      </c>
      <c r="G207" s="168">
        <f t="shared" si="31"/>
        <v>0</v>
      </c>
      <c r="H207" s="168">
        <f t="shared" si="31"/>
        <v>0</v>
      </c>
      <c r="I207" s="168">
        <f t="shared" si="31"/>
        <v>0</v>
      </c>
      <c r="J207" s="340">
        <f t="shared" si="31"/>
        <v>0</v>
      </c>
      <c r="K207" s="348">
        <f t="shared" si="31"/>
        <v>0</v>
      </c>
      <c r="L207" s="14">
        <f t="shared" si="31"/>
        <v>0</v>
      </c>
      <c r="M207" s="14">
        <f t="shared" si="31"/>
        <v>0</v>
      </c>
      <c r="N207" s="14">
        <f t="shared" si="31"/>
        <v>0</v>
      </c>
      <c r="O207" s="391">
        <f t="shared" si="31"/>
        <v>0</v>
      </c>
    </row>
    <row r="208" spans="1:15" ht="12.75" customHeight="1" thickTop="1">
      <c r="A208" s="1"/>
      <c r="B208" s="79"/>
      <c r="C208" s="212"/>
      <c r="D208" s="212"/>
      <c r="E208" s="212"/>
      <c r="F208" s="212"/>
      <c r="G208" s="212"/>
      <c r="H208" s="212"/>
      <c r="I208" s="80"/>
      <c r="J208" s="80"/>
      <c r="K208" s="27"/>
      <c r="L208" s="27"/>
      <c r="M208" s="27"/>
      <c r="N208" s="27"/>
      <c r="O208" s="27"/>
    </row>
  </sheetData>
  <sheetProtection/>
  <mergeCells count="26">
    <mergeCell ref="A136:C136"/>
    <mergeCell ref="A149:C149"/>
    <mergeCell ref="A59:C59"/>
    <mergeCell ref="T185:AB185"/>
    <mergeCell ref="A175:A176"/>
    <mergeCell ref="B175:B176"/>
    <mergeCell ref="C175:C176"/>
    <mergeCell ref="A8:C8"/>
    <mergeCell ref="B5:B6"/>
    <mergeCell ref="A128:C128"/>
    <mergeCell ref="A115:C115"/>
    <mergeCell ref="A92:C92"/>
    <mergeCell ref="A105:C105"/>
    <mergeCell ref="A69:C69"/>
    <mergeCell ref="A82:C82"/>
    <mergeCell ref="A53:C53"/>
    <mergeCell ref="A4:AN4"/>
    <mergeCell ref="A45:C45"/>
    <mergeCell ref="A36:C36"/>
    <mergeCell ref="F5:AI5"/>
    <mergeCell ref="A18:C18"/>
    <mergeCell ref="A26:C26"/>
    <mergeCell ref="C5:C6"/>
    <mergeCell ref="D5:D6"/>
    <mergeCell ref="E5:E6"/>
    <mergeCell ref="A5:A6"/>
  </mergeCells>
  <printOptions horizontalCentered="1"/>
  <pageMargins left="0.1968503937007874" right="0.1968503937007874" top="0.4724409448818898" bottom="0.4724409448818898" header="0.31496062992125984" footer="0.3937007874015748"/>
  <pageSetup fitToHeight="1000" fitToWidth="1" horizontalDpi="600" verticalDpi="600" orientation="landscape" paperSize="9" scale="72" r:id="rId1"/>
  <headerFooter alignWithMargins="0">
    <oddFooter>&amp;R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0" sqref="A10"/>
    </sheetView>
  </sheetViews>
  <sheetFormatPr defaultColWidth="8.8515625" defaultRowHeight="12.75"/>
  <sheetData>
    <row r="1" ht="12.75">
      <c r="A1" s="225" t="s">
        <v>260</v>
      </c>
    </row>
    <row r="3" ht="12.75">
      <c r="A3" s="225" t="s">
        <v>261</v>
      </c>
    </row>
    <row r="5" ht="12.75">
      <c r="A5" s="225" t="s">
        <v>262</v>
      </c>
    </row>
    <row r="7" ht="12.75">
      <c r="A7" s="225" t="s">
        <v>263</v>
      </c>
    </row>
    <row r="9" ht="12.75">
      <c r="A9" s="225" t="s">
        <v>264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39" sqref="E39"/>
    </sheetView>
  </sheetViews>
  <sheetFormatPr defaultColWidth="8.7109375" defaultRowHeight="12.75"/>
  <cols>
    <col min="1" max="1" width="8.140625" style="0" customWidth="1"/>
    <col min="2" max="2" width="50.140625" style="0" customWidth="1"/>
    <col min="3" max="4" width="8.140625" style="0" customWidth="1"/>
    <col min="5" max="7" width="8.7109375" style="0" customWidth="1"/>
    <col min="8" max="8" width="8.7109375" style="0" hidden="1" customWidth="1"/>
    <col min="9" max="9" width="10.00390625" style="0" customWidth="1"/>
    <col min="10" max="10" width="20.00390625" style="0" customWidth="1"/>
    <col min="11" max="11" width="25.28125" style="0" customWidth="1"/>
  </cols>
  <sheetData>
    <row r="1" spans="1:12" ht="12.75">
      <c r="A1" s="227" t="s">
        <v>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227" t="s">
        <v>99</v>
      </c>
      <c r="B2" s="225"/>
      <c r="C2" s="225"/>
      <c r="D2" s="225"/>
      <c r="E2" s="225"/>
      <c r="F2" s="225"/>
      <c r="G2" s="228" t="s">
        <v>100</v>
      </c>
      <c r="H2" s="225"/>
      <c r="I2" s="225"/>
      <c r="J2" s="225"/>
      <c r="K2" s="225"/>
      <c r="L2" s="225"/>
    </row>
    <row r="3" spans="1:11" ht="12.75">
      <c r="A3" s="224" t="s">
        <v>126</v>
      </c>
      <c r="B3" s="224" t="s">
        <v>127</v>
      </c>
      <c r="C3" s="224" t="s">
        <v>29</v>
      </c>
      <c r="D3" s="224" t="s">
        <v>128</v>
      </c>
      <c r="E3" s="224" t="s">
        <v>129</v>
      </c>
      <c r="F3" s="224" t="s">
        <v>130</v>
      </c>
      <c r="G3" s="224" t="s">
        <v>134</v>
      </c>
      <c r="H3" s="224" t="s">
        <v>131</v>
      </c>
      <c r="I3" s="226" t="s">
        <v>136</v>
      </c>
      <c r="J3" s="224" t="s">
        <v>132</v>
      </c>
      <c r="K3" s="224" t="s">
        <v>133</v>
      </c>
    </row>
    <row r="4" spans="1:11" ht="12.75">
      <c r="A4" s="225" t="s">
        <v>189</v>
      </c>
      <c r="B4" s="225" t="s">
        <v>135</v>
      </c>
      <c r="C4" s="224">
        <v>6</v>
      </c>
      <c r="D4" s="229">
        <v>3</v>
      </c>
      <c r="E4" s="224">
        <v>3</v>
      </c>
      <c r="F4" s="224">
        <v>0</v>
      </c>
      <c r="G4" s="224">
        <v>1</v>
      </c>
      <c r="H4" s="224"/>
      <c r="I4" s="226" t="s">
        <v>137</v>
      </c>
      <c r="J4" s="224"/>
      <c r="K4" s="224"/>
    </row>
    <row r="5" spans="1:11" ht="12.75">
      <c r="A5" s="225" t="s">
        <v>189</v>
      </c>
      <c r="B5" s="225" t="s">
        <v>60</v>
      </c>
      <c r="C5" s="224">
        <v>5</v>
      </c>
      <c r="D5" s="224">
        <v>2</v>
      </c>
      <c r="E5" s="224">
        <v>2</v>
      </c>
      <c r="F5" s="224">
        <v>0</v>
      </c>
      <c r="G5" s="224">
        <v>1</v>
      </c>
      <c r="H5" s="224"/>
      <c r="I5" s="226" t="s">
        <v>138</v>
      </c>
      <c r="J5" s="224"/>
      <c r="K5" s="224"/>
    </row>
    <row r="6" spans="1:11" ht="12.75">
      <c r="A6" s="225" t="s">
        <v>189</v>
      </c>
      <c r="B6" s="225" t="s">
        <v>139</v>
      </c>
      <c r="C6" s="224">
        <v>4</v>
      </c>
      <c r="D6" s="229">
        <v>1</v>
      </c>
      <c r="E6" s="229">
        <v>2</v>
      </c>
      <c r="F6" s="224">
        <v>0</v>
      </c>
      <c r="G6" s="224">
        <v>1</v>
      </c>
      <c r="H6" s="224"/>
      <c r="I6" s="226" t="s">
        <v>138</v>
      </c>
      <c r="J6" s="224"/>
      <c r="K6" s="224"/>
    </row>
    <row r="7" spans="1:11" ht="12.75">
      <c r="A7" s="225" t="s">
        <v>190</v>
      </c>
      <c r="B7" s="225" t="s">
        <v>140</v>
      </c>
      <c r="C7" s="224">
        <v>4</v>
      </c>
      <c r="D7" s="224">
        <v>2</v>
      </c>
      <c r="E7" s="224">
        <v>2</v>
      </c>
      <c r="F7" s="224">
        <v>0</v>
      </c>
      <c r="G7" s="224">
        <v>1</v>
      </c>
      <c r="H7" s="224"/>
      <c r="I7" s="226" t="s">
        <v>137</v>
      </c>
      <c r="J7" s="224"/>
      <c r="K7" s="224"/>
    </row>
    <row r="8" spans="1:11" ht="12.75">
      <c r="A8" s="225" t="s">
        <v>191</v>
      </c>
      <c r="B8" s="225" t="s">
        <v>63</v>
      </c>
      <c r="C8" s="224">
        <v>4</v>
      </c>
      <c r="D8" s="224">
        <v>1</v>
      </c>
      <c r="E8" s="229">
        <v>2</v>
      </c>
      <c r="F8" s="229">
        <v>1</v>
      </c>
      <c r="G8" s="224">
        <v>1</v>
      </c>
      <c r="H8" s="224"/>
      <c r="I8" s="226" t="s">
        <v>137</v>
      </c>
      <c r="J8" s="224"/>
      <c r="K8" s="224"/>
    </row>
    <row r="9" spans="1:11" ht="12.75">
      <c r="A9" s="225" t="s">
        <v>192</v>
      </c>
      <c r="B9" s="225" t="s">
        <v>34</v>
      </c>
      <c r="C9" s="224">
        <v>5</v>
      </c>
      <c r="D9" s="224">
        <v>2</v>
      </c>
      <c r="E9" s="224">
        <v>0</v>
      </c>
      <c r="F9" s="224">
        <v>2</v>
      </c>
      <c r="G9" s="224">
        <v>1</v>
      </c>
      <c r="H9" s="224"/>
      <c r="I9" s="226" t="s">
        <v>137</v>
      </c>
      <c r="J9" s="224"/>
      <c r="K9" s="224"/>
    </row>
    <row r="10" spans="1:11" ht="12.75">
      <c r="A10" s="225" t="s">
        <v>190</v>
      </c>
      <c r="B10" s="225" t="s">
        <v>146</v>
      </c>
      <c r="C10" s="229">
        <v>2</v>
      </c>
      <c r="D10" s="229">
        <v>0</v>
      </c>
      <c r="E10" s="224">
        <v>2</v>
      </c>
      <c r="F10" s="224">
        <v>0</v>
      </c>
      <c r="G10" s="224">
        <v>1</v>
      </c>
      <c r="H10" s="224"/>
      <c r="I10" s="226" t="s">
        <v>138</v>
      </c>
      <c r="J10" s="224"/>
      <c r="K10" s="224"/>
    </row>
    <row r="11" spans="2:11" s="246" customFormat="1" ht="12.75">
      <c r="B11" s="246" t="s">
        <v>92</v>
      </c>
      <c r="C11" s="247">
        <f>SUM(C4:C10)</f>
        <v>30</v>
      </c>
      <c r="D11" s="247">
        <f>SUM(D4:D10)</f>
        <v>11</v>
      </c>
      <c r="E11" s="247">
        <f>SUM(E4:E10)</f>
        <v>13</v>
      </c>
      <c r="F11" s="247">
        <f>SUM(F4:F10)</f>
        <v>3</v>
      </c>
      <c r="G11" s="247"/>
      <c r="H11" s="247"/>
      <c r="I11" s="247"/>
      <c r="J11" s="247"/>
      <c r="K11" s="247"/>
    </row>
    <row r="12" spans="3:11" ht="12.75">
      <c r="C12" s="224"/>
      <c r="D12" s="224"/>
      <c r="E12" s="224"/>
      <c r="F12" s="224"/>
      <c r="G12" s="224"/>
      <c r="H12" s="224"/>
      <c r="I12" s="224"/>
      <c r="J12" s="224"/>
      <c r="K12" s="224"/>
    </row>
    <row r="13" spans="1:11" ht="12.75">
      <c r="A13" s="225" t="s">
        <v>189</v>
      </c>
      <c r="B13" s="225" t="s">
        <v>141</v>
      </c>
      <c r="C13" s="224">
        <v>6</v>
      </c>
      <c r="D13" s="229">
        <v>3</v>
      </c>
      <c r="E13" s="224">
        <v>3</v>
      </c>
      <c r="F13" s="224">
        <v>0</v>
      </c>
      <c r="G13" s="224">
        <v>2</v>
      </c>
      <c r="H13" s="224"/>
      <c r="I13" s="226" t="s">
        <v>137</v>
      </c>
      <c r="J13" s="226" t="s">
        <v>135</v>
      </c>
      <c r="K13" s="224"/>
    </row>
    <row r="14" spans="1:11" ht="12.75">
      <c r="A14" s="225" t="s">
        <v>189</v>
      </c>
      <c r="B14" s="225" t="s">
        <v>142</v>
      </c>
      <c r="C14" s="224">
        <v>4</v>
      </c>
      <c r="D14" s="224">
        <v>2</v>
      </c>
      <c r="E14" s="224">
        <v>0</v>
      </c>
      <c r="F14" s="224">
        <v>1</v>
      </c>
      <c r="G14" s="224">
        <v>2</v>
      </c>
      <c r="H14" s="224"/>
      <c r="I14" s="226" t="s">
        <v>138</v>
      </c>
      <c r="J14" s="224"/>
      <c r="K14" s="224"/>
    </row>
    <row r="15" spans="1:11" ht="12.75">
      <c r="A15" s="225" t="s">
        <v>189</v>
      </c>
      <c r="B15" s="225" t="s">
        <v>143</v>
      </c>
      <c r="C15" s="229">
        <v>4</v>
      </c>
      <c r="D15" s="224">
        <v>1</v>
      </c>
      <c r="E15" s="224">
        <v>0</v>
      </c>
      <c r="F15" s="229">
        <v>2</v>
      </c>
      <c r="G15" s="224">
        <v>2</v>
      </c>
      <c r="H15" s="224"/>
      <c r="I15" s="226" t="s">
        <v>137</v>
      </c>
      <c r="J15" s="226" t="s">
        <v>139</v>
      </c>
      <c r="K15" s="224"/>
    </row>
    <row r="16" spans="1:11" ht="12.75">
      <c r="A16" s="225" t="s">
        <v>189</v>
      </c>
      <c r="B16" s="225" t="s">
        <v>144</v>
      </c>
      <c r="C16" s="226">
        <v>6</v>
      </c>
      <c r="D16" s="224">
        <v>0</v>
      </c>
      <c r="E16" s="224">
        <v>3</v>
      </c>
      <c r="F16" s="224">
        <v>2</v>
      </c>
      <c r="G16" s="224">
        <v>2</v>
      </c>
      <c r="H16" s="224"/>
      <c r="I16" s="226" t="s">
        <v>138</v>
      </c>
      <c r="J16" s="224"/>
      <c r="K16" s="224"/>
    </row>
    <row r="17" spans="1:11" ht="12.75">
      <c r="A17" s="225" t="s">
        <v>191</v>
      </c>
      <c r="B17" s="225" t="s">
        <v>64</v>
      </c>
      <c r="C17" s="229">
        <v>4</v>
      </c>
      <c r="D17" s="229">
        <v>2</v>
      </c>
      <c r="E17" s="224">
        <v>0</v>
      </c>
      <c r="F17" s="224">
        <v>2</v>
      </c>
      <c r="G17" s="224">
        <v>2</v>
      </c>
      <c r="H17" s="224"/>
      <c r="I17" s="226" t="s">
        <v>138</v>
      </c>
      <c r="J17" s="226" t="s">
        <v>34</v>
      </c>
      <c r="K17" s="224"/>
    </row>
    <row r="18" spans="2:11" ht="12.75">
      <c r="B18" s="225" t="s">
        <v>153</v>
      </c>
      <c r="C18" s="224">
        <v>0</v>
      </c>
      <c r="D18" s="224">
        <v>0</v>
      </c>
      <c r="E18" s="224">
        <v>2</v>
      </c>
      <c r="F18" s="224">
        <v>0</v>
      </c>
      <c r="G18" s="224">
        <v>2</v>
      </c>
      <c r="H18" s="224"/>
      <c r="I18" s="226" t="s">
        <v>145</v>
      </c>
      <c r="J18" s="224"/>
      <c r="K18" s="224"/>
    </row>
    <row r="19" spans="1:11" ht="12.75">
      <c r="A19" s="225" t="s">
        <v>190</v>
      </c>
      <c r="B19" s="225" t="s">
        <v>147</v>
      </c>
      <c r="C19" s="224">
        <v>4</v>
      </c>
      <c r="D19" s="224">
        <v>2</v>
      </c>
      <c r="E19" s="224">
        <v>2</v>
      </c>
      <c r="F19" s="224">
        <v>0</v>
      </c>
      <c r="G19" s="224">
        <v>2</v>
      </c>
      <c r="H19" s="224"/>
      <c r="I19" s="226" t="s">
        <v>137</v>
      </c>
      <c r="J19" s="224"/>
      <c r="K19" s="224"/>
    </row>
    <row r="20" spans="1:11" ht="12.75">
      <c r="A20" s="225" t="s">
        <v>190</v>
      </c>
      <c r="B20" s="231" t="s">
        <v>187</v>
      </c>
      <c r="C20" s="224">
        <v>2</v>
      </c>
      <c r="D20" s="224">
        <v>2</v>
      </c>
      <c r="E20" s="224">
        <v>0</v>
      </c>
      <c r="F20" s="224">
        <v>0</v>
      </c>
      <c r="G20" s="224">
        <v>2</v>
      </c>
      <c r="H20" s="224"/>
      <c r="I20" s="226" t="s">
        <v>138</v>
      </c>
      <c r="J20" s="224"/>
      <c r="K20" s="224"/>
    </row>
    <row r="21" spans="2:11" ht="12.75">
      <c r="B21" s="246" t="s">
        <v>92</v>
      </c>
      <c r="C21" s="247">
        <f>SUM(C13:C20)</f>
        <v>30</v>
      </c>
      <c r="D21" s="247">
        <f>SUM(D13:D20)</f>
        <v>12</v>
      </c>
      <c r="E21" s="247">
        <f>SUM(E13:E20)</f>
        <v>10</v>
      </c>
      <c r="F21" s="247">
        <f>SUM(F13:F20)</f>
        <v>7</v>
      </c>
      <c r="J21" s="224"/>
      <c r="K21" s="226" t="s">
        <v>150</v>
      </c>
    </row>
    <row r="22" spans="3:11" ht="12.75">
      <c r="C22" s="224"/>
      <c r="D22" s="224"/>
      <c r="E22" s="224"/>
      <c r="F22" s="224"/>
      <c r="G22" s="224"/>
      <c r="H22" s="224"/>
      <c r="I22" s="224"/>
      <c r="J22" s="224"/>
      <c r="K22" s="224"/>
    </row>
    <row r="23" spans="1:11" ht="12.75">
      <c r="A23" s="225" t="s">
        <v>189</v>
      </c>
      <c r="B23" s="225" t="s">
        <v>30</v>
      </c>
      <c r="C23" s="226">
        <v>4</v>
      </c>
      <c r="D23" s="229">
        <v>2</v>
      </c>
      <c r="E23" s="224">
        <v>1</v>
      </c>
      <c r="F23" s="224">
        <v>0</v>
      </c>
      <c r="G23" s="224">
        <v>3</v>
      </c>
      <c r="H23" s="224"/>
      <c r="I23" s="226" t="s">
        <v>137</v>
      </c>
      <c r="J23" s="226" t="s">
        <v>135</v>
      </c>
      <c r="K23" s="224"/>
    </row>
    <row r="24" spans="1:11" ht="12.75">
      <c r="A24" s="225" t="s">
        <v>190</v>
      </c>
      <c r="B24" s="231" t="s">
        <v>162</v>
      </c>
      <c r="C24" s="224">
        <v>4</v>
      </c>
      <c r="D24" s="224">
        <v>2</v>
      </c>
      <c r="E24" s="224">
        <v>2</v>
      </c>
      <c r="F24" s="224">
        <v>0</v>
      </c>
      <c r="G24" s="224">
        <v>3</v>
      </c>
      <c r="H24" s="224"/>
      <c r="I24" s="226" t="s">
        <v>137</v>
      </c>
      <c r="J24" s="224"/>
      <c r="K24" s="231" t="s">
        <v>163</v>
      </c>
    </row>
    <row r="25" spans="1:11" ht="12.75">
      <c r="A25" s="225" t="s">
        <v>190</v>
      </c>
      <c r="B25" s="225" t="s">
        <v>148</v>
      </c>
      <c r="C25" s="229">
        <v>4</v>
      </c>
      <c r="D25" s="229">
        <v>2</v>
      </c>
      <c r="E25" s="229">
        <v>2</v>
      </c>
      <c r="F25" s="224">
        <v>0</v>
      </c>
      <c r="G25" s="224">
        <v>3</v>
      </c>
      <c r="H25" s="224"/>
      <c r="I25" s="226" t="s">
        <v>138</v>
      </c>
      <c r="J25" s="224"/>
      <c r="K25" s="229" t="s">
        <v>149</v>
      </c>
    </row>
    <row r="26" spans="1:11" ht="12.75">
      <c r="A26" s="225" t="s">
        <v>192</v>
      </c>
      <c r="B26" s="225" t="s">
        <v>33</v>
      </c>
      <c r="C26" s="229">
        <v>5</v>
      </c>
      <c r="D26" s="229">
        <v>2</v>
      </c>
      <c r="E26" s="229">
        <v>0</v>
      </c>
      <c r="F26" s="224">
        <v>2</v>
      </c>
      <c r="G26" s="224">
        <v>3</v>
      </c>
      <c r="H26" s="224"/>
      <c r="I26" s="226" t="s">
        <v>138</v>
      </c>
      <c r="J26" s="224"/>
      <c r="K26" s="224"/>
    </row>
    <row r="27" spans="1:11" ht="12.75">
      <c r="A27" s="225" t="s">
        <v>192</v>
      </c>
      <c r="B27" s="231" t="s">
        <v>59</v>
      </c>
      <c r="C27" s="229">
        <v>4</v>
      </c>
      <c r="D27" s="229">
        <v>2</v>
      </c>
      <c r="E27" s="229">
        <v>2</v>
      </c>
      <c r="F27" s="224">
        <v>0</v>
      </c>
      <c r="G27" s="224">
        <v>3</v>
      </c>
      <c r="I27" s="226" t="s">
        <v>138</v>
      </c>
      <c r="K27" s="231" t="s">
        <v>151</v>
      </c>
    </row>
    <row r="28" spans="1:10" ht="12.75">
      <c r="A28" s="225" t="s">
        <v>192</v>
      </c>
      <c r="B28" s="225" t="s">
        <v>65</v>
      </c>
      <c r="C28" s="226">
        <v>5</v>
      </c>
      <c r="D28" s="226">
        <v>2</v>
      </c>
      <c r="E28" s="226">
        <v>2</v>
      </c>
      <c r="F28" s="224">
        <v>0</v>
      </c>
      <c r="G28" s="224">
        <v>3</v>
      </c>
      <c r="I28" s="226" t="s">
        <v>137</v>
      </c>
      <c r="J28" s="226" t="s">
        <v>64</v>
      </c>
    </row>
    <row r="29" spans="2:10" ht="12.75">
      <c r="B29" s="225" t="s">
        <v>152</v>
      </c>
      <c r="C29" s="229">
        <v>0</v>
      </c>
      <c r="D29" s="229">
        <v>0</v>
      </c>
      <c r="E29" s="229">
        <v>2</v>
      </c>
      <c r="F29" s="224">
        <v>0</v>
      </c>
      <c r="G29" s="224">
        <v>3</v>
      </c>
      <c r="I29" s="226" t="s">
        <v>154</v>
      </c>
      <c r="J29" s="226" t="s">
        <v>153</v>
      </c>
    </row>
    <row r="30" spans="1:10" ht="12.75">
      <c r="A30" s="225" t="s">
        <v>192</v>
      </c>
      <c r="B30" s="231" t="s">
        <v>188</v>
      </c>
      <c r="C30" s="229">
        <v>4</v>
      </c>
      <c r="D30" s="229">
        <v>2</v>
      </c>
      <c r="E30" s="229">
        <v>2</v>
      </c>
      <c r="F30" s="224">
        <v>2</v>
      </c>
      <c r="G30" s="224">
        <v>3</v>
      </c>
      <c r="I30" s="226" t="s">
        <v>137</v>
      </c>
      <c r="J30" s="226"/>
    </row>
    <row r="31" spans="2:10" ht="12.75">
      <c r="B31" s="246" t="s">
        <v>47</v>
      </c>
      <c r="C31" s="248">
        <f>SUM(C23:C30)</f>
        <v>30</v>
      </c>
      <c r="D31" s="248">
        <f>SUM(D23:D30)</f>
        <v>14</v>
      </c>
      <c r="E31" s="248">
        <f>SUM(E23:E30)</f>
        <v>13</v>
      </c>
      <c r="F31" s="248">
        <f>SUM(F23:F30)</f>
        <v>4</v>
      </c>
      <c r="G31" s="224"/>
      <c r="I31" s="226"/>
      <c r="J31" s="226"/>
    </row>
    <row r="32" spans="2:10" ht="12.75">
      <c r="B32" s="225"/>
      <c r="C32" s="229"/>
      <c r="D32" s="229"/>
      <c r="E32" s="229"/>
      <c r="F32" s="224"/>
      <c r="G32" s="224"/>
      <c r="I32" s="226"/>
      <c r="J32" s="226"/>
    </row>
    <row r="33" spans="1:10" ht="12.75">
      <c r="A33" s="225" t="s">
        <v>191</v>
      </c>
      <c r="B33" s="225" t="s">
        <v>155</v>
      </c>
      <c r="C33" s="229">
        <v>4</v>
      </c>
      <c r="D33" s="229">
        <v>2</v>
      </c>
      <c r="E33" s="229">
        <v>2</v>
      </c>
      <c r="F33" s="224">
        <v>0</v>
      </c>
      <c r="G33" s="224">
        <v>4</v>
      </c>
      <c r="I33" s="226" t="s">
        <v>138</v>
      </c>
      <c r="J33" s="226" t="s">
        <v>61</v>
      </c>
    </row>
    <row r="34" spans="1:10" ht="12.75">
      <c r="A34" s="225" t="s">
        <v>191</v>
      </c>
      <c r="B34" s="225" t="s">
        <v>156</v>
      </c>
      <c r="C34" s="229">
        <v>5</v>
      </c>
      <c r="D34" s="229">
        <v>2</v>
      </c>
      <c r="E34" s="229">
        <v>0</v>
      </c>
      <c r="F34" s="230">
        <v>2</v>
      </c>
      <c r="G34" s="224">
        <v>4</v>
      </c>
      <c r="I34" s="226" t="s">
        <v>137</v>
      </c>
      <c r="J34" s="226" t="s">
        <v>61</v>
      </c>
    </row>
    <row r="35" spans="1:10" ht="12.75">
      <c r="A35" s="225" t="s">
        <v>191</v>
      </c>
      <c r="B35" s="225" t="s">
        <v>157</v>
      </c>
      <c r="C35" s="229">
        <v>6</v>
      </c>
      <c r="D35" s="229">
        <v>2</v>
      </c>
      <c r="E35" s="229">
        <v>1</v>
      </c>
      <c r="F35" s="224">
        <v>2</v>
      </c>
      <c r="G35" s="224">
        <v>4</v>
      </c>
      <c r="I35" s="226" t="s">
        <v>137</v>
      </c>
      <c r="J35" s="226" t="s">
        <v>61</v>
      </c>
    </row>
    <row r="36" spans="2:9" ht="12.75">
      <c r="B36" s="225" t="s">
        <v>158</v>
      </c>
      <c r="C36" s="229">
        <v>5</v>
      </c>
      <c r="D36" s="229">
        <v>0</v>
      </c>
      <c r="E36" s="229">
        <v>4</v>
      </c>
      <c r="F36" s="224">
        <v>0</v>
      </c>
      <c r="G36" s="224">
        <v>4</v>
      </c>
      <c r="I36" s="226" t="s">
        <v>138</v>
      </c>
    </row>
    <row r="37" spans="1:9" ht="12.75">
      <c r="A37" s="225" t="s">
        <v>192</v>
      </c>
      <c r="B37" s="231" t="s">
        <v>196</v>
      </c>
      <c r="C37" s="229">
        <v>5</v>
      </c>
      <c r="D37" s="229">
        <v>2</v>
      </c>
      <c r="E37" s="229">
        <v>0</v>
      </c>
      <c r="F37" s="224">
        <v>2</v>
      </c>
      <c r="G37" s="224">
        <v>4</v>
      </c>
      <c r="I37" s="226" t="s">
        <v>137</v>
      </c>
    </row>
    <row r="38" spans="1:9" ht="12.75">
      <c r="A38" s="225" t="s">
        <v>192</v>
      </c>
      <c r="B38" s="225" t="s">
        <v>111</v>
      </c>
      <c r="C38" s="229">
        <v>5</v>
      </c>
      <c r="D38" s="229">
        <v>2</v>
      </c>
      <c r="E38" s="229">
        <v>2</v>
      </c>
      <c r="F38" s="224">
        <v>0</v>
      </c>
      <c r="G38" s="224">
        <v>4</v>
      </c>
      <c r="I38" s="226" t="s">
        <v>138</v>
      </c>
    </row>
    <row r="39" spans="1:9" ht="12.75">
      <c r="A39" s="225"/>
      <c r="B39" s="246" t="s">
        <v>47</v>
      </c>
      <c r="C39" s="248">
        <f>SUM(C33:C38)</f>
        <v>30</v>
      </c>
      <c r="D39" s="248">
        <f>SUM(D33:D38)</f>
        <v>10</v>
      </c>
      <c r="E39" s="248">
        <f>SUM(E33:E38)</f>
        <v>9</v>
      </c>
      <c r="F39" s="248">
        <f>SUM(F33:F38)</f>
        <v>6</v>
      </c>
      <c r="G39" s="224"/>
      <c r="I39" s="226"/>
    </row>
    <row r="41" spans="1:11" ht="12.75">
      <c r="A41" s="225" t="s">
        <v>192</v>
      </c>
      <c r="B41" s="231" t="s">
        <v>159</v>
      </c>
      <c r="C41" s="229">
        <v>5</v>
      </c>
      <c r="D41" s="229">
        <v>2</v>
      </c>
      <c r="E41" s="229">
        <v>2</v>
      </c>
      <c r="F41" s="224">
        <v>0</v>
      </c>
      <c r="G41" s="224">
        <v>5</v>
      </c>
      <c r="I41" s="226" t="s">
        <v>138</v>
      </c>
      <c r="J41" s="226" t="s">
        <v>107</v>
      </c>
      <c r="K41" s="230" t="s">
        <v>160</v>
      </c>
    </row>
    <row r="42" spans="1:9" ht="12.75">
      <c r="A42" s="225" t="s">
        <v>192</v>
      </c>
      <c r="B42" s="225" t="s">
        <v>161</v>
      </c>
      <c r="C42" s="229">
        <v>6</v>
      </c>
      <c r="D42" s="229">
        <v>2</v>
      </c>
      <c r="E42" s="229">
        <v>2</v>
      </c>
      <c r="F42" s="224">
        <v>1</v>
      </c>
      <c r="G42" s="224">
        <v>5</v>
      </c>
      <c r="I42" s="226" t="s">
        <v>137</v>
      </c>
    </row>
    <row r="43" spans="1:11" ht="12.75">
      <c r="A43" s="225" t="s">
        <v>192</v>
      </c>
      <c r="B43" s="231" t="s">
        <v>195</v>
      </c>
      <c r="C43" s="229">
        <v>2</v>
      </c>
      <c r="D43" s="229">
        <v>2</v>
      </c>
      <c r="E43" s="229">
        <v>1</v>
      </c>
      <c r="F43" s="224">
        <v>0</v>
      </c>
      <c r="G43" s="224">
        <v>5</v>
      </c>
      <c r="I43" s="226" t="s">
        <v>138</v>
      </c>
      <c r="K43" s="231"/>
    </row>
    <row r="44" spans="1:9" ht="12.75">
      <c r="A44" s="225" t="s">
        <v>192</v>
      </c>
      <c r="B44" s="225" t="s">
        <v>62</v>
      </c>
      <c r="C44" s="229">
        <v>4</v>
      </c>
      <c r="D44" s="229">
        <v>2</v>
      </c>
      <c r="E44" s="229">
        <v>2</v>
      </c>
      <c r="F44" s="224">
        <v>0</v>
      </c>
      <c r="G44" s="224">
        <v>5</v>
      </c>
      <c r="I44" s="226" t="s">
        <v>138</v>
      </c>
    </row>
    <row r="45" spans="1:9" ht="12.75">
      <c r="A45" s="225" t="s">
        <v>192</v>
      </c>
      <c r="B45" s="225" t="s">
        <v>164</v>
      </c>
      <c r="C45" s="229">
        <v>4</v>
      </c>
      <c r="D45" s="229">
        <v>2</v>
      </c>
      <c r="E45" s="229">
        <v>2</v>
      </c>
      <c r="F45" s="224">
        <v>0</v>
      </c>
      <c r="G45" s="224">
        <v>5</v>
      </c>
      <c r="I45" s="226" t="s">
        <v>137</v>
      </c>
    </row>
    <row r="46" spans="1:9" ht="12.75">
      <c r="A46" s="225"/>
      <c r="B46" s="225" t="s">
        <v>193</v>
      </c>
      <c r="C46" s="229">
        <v>2</v>
      </c>
      <c r="D46" s="229">
        <v>2</v>
      </c>
      <c r="E46" s="229">
        <v>0</v>
      </c>
      <c r="F46" s="224">
        <v>0</v>
      </c>
      <c r="G46" s="224">
        <v>5</v>
      </c>
      <c r="I46" s="226" t="s">
        <v>138</v>
      </c>
    </row>
    <row r="47" spans="1:9" ht="12.75">
      <c r="A47" s="225" t="s">
        <v>191</v>
      </c>
      <c r="B47" s="231" t="s">
        <v>58</v>
      </c>
      <c r="C47" s="229">
        <v>5</v>
      </c>
      <c r="D47" s="229">
        <v>2</v>
      </c>
      <c r="E47" s="229">
        <v>2</v>
      </c>
      <c r="F47" s="224">
        <v>0</v>
      </c>
      <c r="G47" s="224">
        <v>5</v>
      </c>
      <c r="I47" s="226" t="s">
        <v>137</v>
      </c>
    </row>
    <row r="48" spans="1:9" ht="12.75">
      <c r="A48" s="225" t="s">
        <v>190</v>
      </c>
      <c r="B48" s="231" t="s">
        <v>68</v>
      </c>
      <c r="C48" s="229">
        <v>2</v>
      </c>
      <c r="D48" s="229">
        <v>1</v>
      </c>
      <c r="E48" s="229">
        <v>1</v>
      </c>
      <c r="F48" s="224">
        <v>0</v>
      </c>
      <c r="G48" s="224">
        <v>5</v>
      </c>
      <c r="I48" s="226" t="s">
        <v>138</v>
      </c>
    </row>
    <row r="49" spans="1:9" ht="12.75">
      <c r="A49" s="225"/>
      <c r="B49" s="246" t="s">
        <v>47</v>
      </c>
      <c r="C49" s="248">
        <f>SUM(C41:C48)</f>
        <v>30</v>
      </c>
      <c r="D49" s="248">
        <f>SUM(D41:D48)</f>
        <v>15</v>
      </c>
      <c r="E49" s="248">
        <f>SUM(E41:E48)</f>
        <v>12</v>
      </c>
      <c r="F49" s="248">
        <f>SUM(F41:F48)</f>
        <v>1</v>
      </c>
      <c r="G49" s="224"/>
      <c r="I49" s="226"/>
    </row>
    <row r="51" spans="1:11" ht="12.75">
      <c r="A51" s="232" t="s">
        <v>165</v>
      </c>
      <c r="B51" s="233" t="s">
        <v>56</v>
      </c>
      <c r="C51" s="234">
        <v>5</v>
      </c>
      <c r="D51" s="234">
        <v>2</v>
      </c>
      <c r="E51" s="234">
        <v>0</v>
      </c>
      <c r="F51" s="235">
        <v>2</v>
      </c>
      <c r="G51" s="235">
        <v>6</v>
      </c>
      <c r="H51" s="236"/>
      <c r="I51" s="237" t="s">
        <v>138</v>
      </c>
      <c r="J51" s="236"/>
      <c r="K51" s="238"/>
    </row>
    <row r="52" spans="1:11" ht="12.75">
      <c r="A52" s="239" t="s">
        <v>166</v>
      </c>
      <c r="B52" s="225" t="s">
        <v>167</v>
      </c>
      <c r="C52" s="229">
        <v>5</v>
      </c>
      <c r="D52" s="229">
        <v>2</v>
      </c>
      <c r="E52" s="229">
        <v>0</v>
      </c>
      <c r="F52" s="224">
        <v>2</v>
      </c>
      <c r="G52" s="224">
        <v>6</v>
      </c>
      <c r="I52" s="226" t="s">
        <v>138</v>
      </c>
      <c r="K52" s="240"/>
    </row>
    <row r="53" spans="1:11" ht="12.75">
      <c r="A53" s="239" t="s">
        <v>168</v>
      </c>
      <c r="B53" s="231" t="s">
        <v>175</v>
      </c>
      <c r="C53" s="229">
        <v>5</v>
      </c>
      <c r="D53" s="229">
        <v>2</v>
      </c>
      <c r="E53" s="229">
        <v>2</v>
      </c>
      <c r="F53" s="224">
        <v>0</v>
      </c>
      <c r="G53" s="224">
        <v>6</v>
      </c>
      <c r="I53" s="226" t="s">
        <v>137</v>
      </c>
      <c r="K53" s="240"/>
    </row>
    <row r="54" spans="1:11" ht="12.75">
      <c r="A54" s="239" t="s">
        <v>169</v>
      </c>
      <c r="B54" s="225" t="s">
        <v>170</v>
      </c>
      <c r="C54" s="229">
        <v>5</v>
      </c>
      <c r="D54" s="229">
        <v>0</v>
      </c>
      <c r="E54" s="229">
        <v>3</v>
      </c>
      <c r="F54" s="224">
        <v>0</v>
      </c>
      <c r="G54" s="224">
        <v>6</v>
      </c>
      <c r="I54" s="226" t="s">
        <v>154</v>
      </c>
      <c r="K54" s="240"/>
    </row>
    <row r="55" spans="1:11" ht="12.75">
      <c r="A55" s="239" t="s">
        <v>171</v>
      </c>
      <c r="B55" s="225" t="s">
        <v>172</v>
      </c>
      <c r="C55" s="229">
        <v>5</v>
      </c>
      <c r="D55" s="229">
        <v>2</v>
      </c>
      <c r="E55" s="229">
        <v>0</v>
      </c>
      <c r="F55" s="224">
        <v>2</v>
      </c>
      <c r="G55" s="224">
        <v>6</v>
      </c>
      <c r="I55" s="226" t="s">
        <v>137</v>
      </c>
      <c r="K55" s="245" t="s">
        <v>173</v>
      </c>
    </row>
    <row r="56" spans="1:11" ht="12.75">
      <c r="A56" s="239" t="s">
        <v>174</v>
      </c>
      <c r="B56" s="231" t="s">
        <v>176</v>
      </c>
      <c r="C56" s="229">
        <v>5</v>
      </c>
      <c r="D56" s="229">
        <v>0</v>
      </c>
      <c r="E56" s="229">
        <v>2</v>
      </c>
      <c r="F56" s="224">
        <v>2</v>
      </c>
      <c r="G56" s="224">
        <v>6</v>
      </c>
      <c r="I56" s="226" t="s">
        <v>138</v>
      </c>
      <c r="J56" s="226" t="s">
        <v>107</v>
      </c>
      <c r="K56" s="244" t="s">
        <v>186</v>
      </c>
    </row>
    <row r="57" spans="1:11" ht="12.75">
      <c r="A57" s="239"/>
      <c r="B57" s="246" t="s">
        <v>47</v>
      </c>
      <c r="C57" s="248">
        <f>SUM(C51:C56)</f>
        <v>30</v>
      </c>
      <c r="D57" s="248">
        <f>SUM(D51:D56)</f>
        <v>8</v>
      </c>
      <c r="E57" s="248">
        <f>SUM(E51:E56)</f>
        <v>7</v>
      </c>
      <c r="F57" s="248">
        <f>SUM(F51:F56)</f>
        <v>8</v>
      </c>
      <c r="G57" s="224"/>
      <c r="I57" s="226"/>
      <c r="J57" s="226"/>
      <c r="K57" s="244"/>
    </row>
    <row r="58" spans="1:11" ht="12.75">
      <c r="A58" s="241"/>
      <c r="K58" s="240"/>
    </row>
    <row r="59" spans="1:11" ht="12.75">
      <c r="A59" s="239" t="s">
        <v>177</v>
      </c>
      <c r="B59" s="225" t="s">
        <v>178</v>
      </c>
      <c r="C59" s="229">
        <v>10</v>
      </c>
      <c r="D59" s="229">
        <v>0</v>
      </c>
      <c r="E59" s="229">
        <v>3</v>
      </c>
      <c r="F59" s="224">
        <v>0</v>
      </c>
      <c r="G59" s="224">
        <v>7</v>
      </c>
      <c r="I59" s="226" t="s">
        <v>154</v>
      </c>
      <c r="K59" s="240"/>
    </row>
    <row r="60" spans="1:11" ht="12.75">
      <c r="A60" s="239" t="s">
        <v>179</v>
      </c>
      <c r="B60" s="225" t="s">
        <v>180</v>
      </c>
      <c r="C60" s="229">
        <v>5</v>
      </c>
      <c r="D60" s="229">
        <v>0</v>
      </c>
      <c r="E60" s="229">
        <v>3</v>
      </c>
      <c r="F60" s="224">
        <v>2</v>
      </c>
      <c r="G60" s="224">
        <v>7</v>
      </c>
      <c r="I60" s="226" t="s">
        <v>138</v>
      </c>
      <c r="K60" s="240"/>
    </row>
    <row r="61" spans="1:11" ht="12.75">
      <c r="A61" s="239" t="s">
        <v>181</v>
      </c>
      <c r="B61" s="225" t="s">
        <v>114</v>
      </c>
      <c r="C61" s="229">
        <v>5</v>
      </c>
      <c r="D61" s="229">
        <v>2</v>
      </c>
      <c r="E61" s="229">
        <v>0</v>
      </c>
      <c r="F61" s="224">
        <v>2</v>
      </c>
      <c r="G61" s="224">
        <v>7</v>
      </c>
      <c r="I61" s="226" t="s">
        <v>182</v>
      </c>
      <c r="K61" s="240"/>
    </row>
    <row r="62" spans="1:11" ht="12.75">
      <c r="A62" s="239" t="s">
        <v>183</v>
      </c>
      <c r="B62" s="231" t="s">
        <v>184</v>
      </c>
      <c r="C62" s="229">
        <v>5</v>
      </c>
      <c r="D62" s="229">
        <v>2</v>
      </c>
      <c r="E62" s="229">
        <v>3</v>
      </c>
      <c r="F62" s="224">
        <v>0</v>
      </c>
      <c r="G62" s="224">
        <v>7</v>
      </c>
      <c r="I62" s="226" t="s">
        <v>138</v>
      </c>
      <c r="K62" s="240"/>
    </row>
    <row r="63" spans="1:11" ht="12.75">
      <c r="A63" s="239" t="s">
        <v>185</v>
      </c>
      <c r="B63" s="231" t="s">
        <v>194</v>
      </c>
      <c r="C63" s="229">
        <v>5</v>
      </c>
      <c r="D63" s="229">
        <v>0</v>
      </c>
      <c r="E63" s="229">
        <v>2</v>
      </c>
      <c r="F63" s="224">
        <v>2</v>
      </c>
      <c r="G63" s="224">
        <v>7</v>
      </c>
      <c r="I63" s="226" t="s">
        <v>138</v>
      </c>
      <c r="J63" s="225" t="s">
        <v>32</v>
      </c>
      <c r="K63" s="240"/>
    </row>
    <row r="64" spans="1:11" ht="12.75">
      <c r="A64" s="249"/>
      <c r="B64" s="250" t="s">
        <v>47</v>
      </c>
      <c r="C64" s="251">
        <f>SUM(C59:C63)</f>
        <v>30</v>
      </c>
      <c r="D64" s="251">
        <f>SUM(D59:D63)</f>
        <v>4</v>
      </c>
      <c r="E64" s="251">
        <f>SUM(E59:E63)</f>
        <v>11</v>
      </c>
      <c r="F64" s="251">
        <f>SUM(F59:F63)</f>
        <v>6</v>
      </c>
      <c r="G64" s="242"/>
      <c r="H64" s="242"/>
      <c r="I64" s="242"/>
      <c r="J64" s="242"/>
      <c r="K64" s="24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2023-06-20T13:54:21Z</cp:lastPrinted>
  <dcterms:created xsi:type="dcterms:W3CDTF">2006-03-29T07:49:40Z</dcterms:created>
  <dcterms:modified xsi:type="dcterms:W3CDTF">2024-04-18T11:28:14Z</dcterms:modified>
  <cp:category/>
  <cp:version/>
  <cp:contentType/>
  <cp:contentStatus/>
</cp:coreProperties>
</file>