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<sst xmlns="http://schemas.openxmlformats.org/spreadsheetml/2006/main" count="232" uniqueCount="165">
  <si>
    <t>BGRST11NLF</t>
  </si>
  <si>
    <t>BGRST22NLF</t>
  </si>
  <si>
    <t>BGBMK13NLF</t>
  </si>
  <si>
    <t>Munka- és környezetvédelem</t>
  </si>
  <si>
    <t>BAGMU12NLF</t>
  </si>
  <si>
    <t>1</t>
  </si>
  <si>
    <t>19</t>
  </si>
  <si>
    <t>Kockázatértékelés, -kommunikáció</t>
  </si>
  <si>
    <t xml:space="preserve"> Dr. Horváth Sándor dékán</t>
  </si>
  <si>
    <t>Összefüggő (integrált) szakmai gyakorlat: a 2. félévet követően 4 hét, a 3. és 4. félévekben heti 1  nap (összesen 400 óra)</t>
  </si>
  <si>
    <t>óra (szakmai gyakorlattal)</t>
  </si>
  <si>
    <t>***</t>
  </si>
  <si>
    <t>Műszaki komm. ***-al együtt</t>
  </si>
  <si>
    <t>Munkavédelem, ergonómia I-II.    * *-al együtt</t>
  </si>
  <si>
    <t>BAGFF14NLF</t>
  </si>
  <si>
    <t>GSVPV12NLF</t>
  </si>
  <si>
    <t>GSVVP12NLF</t>
  </si>
  <si>
    <t>BGBMK11NLF</t>
  </si>
  <si>
    <t>BGRMA11NLF</t>
  </si>
  <si>
    <t>BGRMA22NLF</t>
  </si>
  <si>
    <t>BGRMA33NLF</t>
  </si>
  <si>
    <t>BGBME11NLF</t>
  </si>
  <si>
    <t>BGBME22NLF</t>
  </si>
  <si>
    <t>BGBMF11NLF</t>
  </si>
  <si>
    <t>BGBMF22NLF</t>
  </si>
  <si>
    <t>BGRGE11NLF</t>
  </si>
  <si>
    <t>BAGAI11NLF</t>
  </si>
  <si>
    <t>BGBSZ12NLF</t>
  </si>
  <si>
    <t>BAGGI13NLF</t>
  </si>
  <si>
    <t>BGBJE12NLF</t>
  </si>
  <si>
    <t>BGBKO14NLF</t>
  </si>
  <si>
    <t>BGBTU14NLF</t>
  </si>
  <si>
    <t>BAGME11NLF</t>
  </si>
  <si>
    <t>BGBSK14NLF</t>
  </si>
  <si>
    <t>BGBVI14NLF</t>
  </si>
  <si>
    <t>BGBGB13NLF</t>
  </si>
  <si>
    <t>BGRLB13NLF</t>
  </si>
  <si>
    <t>BGBLL13NLF</t>
  </si>
  <si>
    <t>BGBVT14NLF</t>
  </si>
  <si>
    <t>BGBKB14NLF</t>
  </si>
  <si>
    <t>BGBES13NLF</t>
  </si>
  <si>
    <t>BGBMA12NLF</t>
  </si>
  <si>
    <t>BGBMU13NLF</t>
  </si>
  <si>
    <t>BGBFB13NLF</t>
  </si>
  <si>
    <t>BGBKK13NLF</t>
  </si>
  <si>
    <t>BGBML12NLF</t>
  </si>
  <si>
    <t>BGBER14NLF</t>
  </si>
  <si>
    <t>BGBMP14NLF</t>
  </si>
  <si>
    <t>BGBKE14NLF</t>
  </si>
  <si>
    <t>BGBES23NLF</t>
  </si>
  <si>
    <t>5</t>
  </si>
  <si>
    <t>9</t>
  </si>
  <si>
    <t>10</t>
  </si>
  <si>
    <t>12</t>
  </si>
  <si>
    <t>14</t>
  </si>
  <si>
    <t>18</t>
  </si>
  <si>
    <t>26</t>
  </si>
  <si>
    <t>32</t>
  </si>
  <si>
    <t>34,35</t>
  </si>
  <si>
    <t>képzéskód, szakkód: BKLAVA, BKLAVA</t>
  </si>
  <si>
    <t>mintatanterv-kód: BKLAVAXXM0S11 (Σ120 krd)</t>
  </si>
  <si>
    <t>tárgycsoportkód: BKLAVAXXM0S11TK</t>
  </si>
  <si>
    <t>félévi óraszámokkal (ea. tgy. l). ; követelményekkel (k.); kreditekkel (kr.)</t>
  </si>
  <si>
    <t>félévi</t>
  </si>
  <si>
    <t>össz. félévi óraszám * nélkül:</t>
  </si>
  <si>
    <t>Szerkezettan II.</t>
  </si>
  <si>
    <t>Óbudai Egyetem</t>
  </si>
  <si>
    <t>Bánki Donát Gépész és Biztonságtechnikai Mérnöki  Kar</t>
  </si>
  <si>
    <t>sorszám</t>
  </si>
  <si>
    <t>kód</t>
  </si>
  <si>
    <t>Tantárgyak</t>
  </si>
  <si>
    <t>kredit</t>
  </si>
  <si>
    <t>Félévek</t>
  </si>
  <si>
    <t>E. t.</t>
  </si>
  <si>
    <t>beszámí-tott kreditek</t>
  </si>
  <si>
    <t>Had és biztonság-technikai m.  szakon kiváltott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</si>
  <si>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</si>
  <si>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</si>
  <si>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</si>
  <si>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</si>
  <si>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</si>
  <si>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</si>
  <si>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</si>
  <si>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</si>
  <si>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</si>
  <si>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</si>
  <si>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A Gépipari Mérnökasszisztens szakkal megegyező modulok</t>
  </si>
  <si>
    <t>Korszerű munkaszervezés 1180-06</t>
  </si>
  <si>
    <t>Számítástechnika I.</t>
  </si>
  <si>
    <t>v</t>
  </si>
  <si>
    <t>Informatika I., II. Informatika labor</t>
  </si>
  <si>
    <t>Számítástechnika II. (Műsz.informatika)</t>
  </si>
  <si>
    <t>Minőségügy</t>
  </si>
  <si>
    <t>Minőségbiztosítás</t>
  </si>
  <si>
    <t>*</t>
  </si>
  <si>
    <t>Folyamat fejlesztés, min. szabályozás</t>
  </si>
  <si>
    <t>Összesen:</t>
  </si>
  <si>
    <t>Gazdálkodás, projektvezetés 1181-06</t>
  </si>
  <si>
    <t>Gazdasági ismeretek</t>
  </si>
  <si>
    <t>Közgazd. I</t>
  </si>
  <si>
    <t>Projekt vezetés</t>
  </si>
  <si>
    <t>Választható</t>
  </si>
  <si>
    <t>Vállalkozási és pénzügyi ismeretek</t>
  </si>
  <si>
    <t>Műszaki alapozás 1190-06</t>
  </si>
  <si>
    <t>Műszaki kommunikáció</t>
  </si>
  <si>
    <t xml:space="preserve">Matematika I. </t>
  </si>
  <si>
    <t>Matematika I</t>
  </si>
  <si>
    <t xml:space="preserve">Matematika II. </t>
  </si>
  <si>
    <t xml:space="preserve">Matematika III. </t>
  </si>
  <si>
    <t xml:space="preserve">Mechanika I. </t>
  </si>
  <si>
    <t>Mechanika I</t>
  </si>
  <si>
    <t xml:space="preserve">Mechanika II. </t>
  </si>
  <si>
    <t>Műszaki fizika I.</t>
  </si>
  <si>
    <t>Mérnöki fizika</t>
  </si>
  <si>
    <t>Műszaki fizika II.</t>
  </si>
  <si>
    <t>Géptan</t>
  </si>
  <si>
    <t>Munkavédelem jogi és műszaki alapjai  2590-09</t>
  </si>
  <si>
    <t>Anyagismeret</t>
  </si>
  <si>
    <t>Anyag és gy.I</t>
  </si>
  <si>
    <t>Gépszerkezettan</t>
  </si>
  <si>
    <t>Gyártásismeret</t>
  </si>
  <si>
    <t>Anyag és gy.II</t>
  </si>
  <si>
    <t>Munkavédelem jogi és eljárásismeret</t>
  </si>
  <si>
    <t>Jogi ismeretek</t>
  </si>
  <si>
    <t>Tűzvédelem</t>
  </si>
  <si>
    <t xml:space="preserve">Méréstechnika </t>
  </si>
  <si>
    <t>Munkabiztonság 2591-09</t>
  </si>
  <si>
    <t>Villamosság biztonsága</t>
  </si>
  <si>
    <t>Gépek biztonsága</t>
  </si>
  <si>
    <t>Logisztikai biztonság</t>
  </si>
  <si>
    <t>Létesítés és létesítmények biztonsága</t>
  </si>
  <si>
    <t>Veszélyes technológiák biztonsága</t>
  </si>
  <si>
    <t>Karbantartás biztonsága</t>
  </si>
  <si>
    <t>Esettanulmány I</t>
  </si>
  <si>
    <r>
      <t>Munkaegészségügy</t>
    </r>
    <r>
      <rPr>
        <i/>
        <sz val="8"/>
        <rFont val="Arial"/>
        <family val="2"/>
      </rPr>
      <t xml:space="preserve">  2592-09</t>
    </r>
  </si>
  <si>
    <t>Munkakörnyezet</t>
  </si>
  <si>
    <t>levelező munkarend</t>
  </si>
  <si>
    <t>é</t>
  </si>
  <si>
    <t>Ergonómia</t>
  </si>
  <si>
    <t>**</t>
  </si>
  <si>
    <t>Esettanulmány II</t>
  </si>
  <si>
    <t>Szigorlat (s)</t>
  </si>
  <si>
    <t>Vizsga (v)</t>
  </si>
  <si>
    <t>össz. kredit *nélkül:</t>
  </si>
  <si>
    <t>összes előadás</t>
  </si>
  <si>
    <t>összes labor+gyakorlat</t>
  </si>
  <si>
    <t>összes labor</t>
  </si>
  <si>
    <t>A szakmai vizsga részei: gyakorlati vizsga, írásbeli vizsga, szóbeli vizsga</t>
  </si>
  <si>
    <t>összes gyakorlat</t>
  </si>
  <si>
    <t>*: választható, kiegészítő (költségtérítéses) tárgy, EOQ minőségügyi megbizott regisztrációhoz</t>
  </si>
  <si>
    <t>labor és gyakorlati óraszámok a többi tantervhez képest fordított sorrendben vannak feltüntetve !!!!</t>
  </si>
  <si>
    <t>mintatanterv</t>
  </si>
  <si>
    <t>munkavédelmi mérnökasszisztens szak</t>
  </si>
  <si>
    <t>teljesítendő: 0 tárgy, 0 kredit</t>
  </si>
  <si>
    <t>„tavterven kívül választható”</t>
  </si>
  <si>
    <t>Szakmai kommunikáció</t>
  </si>
  <si>
    <t>Munkaegészségügyi alapismeretek</t>
  </si>
  <si>
    <t>Fizikai és biológiai kóroki tényezők</t>
  </si>
  <si>
    <t>Kémiai kóroki tényezők</t>
  </si>
  <si>
    <t xml:space="preserve">Munkalélektan </t>
  </si>
  <si>
    <t>Munkavédelem prevenciós eszközei</t>
  </si>
  <si>
    <t>Kollektív és egyéni védelem eszközei</t>
  </si>
  <si>
    <t>Évközi jegy (é)</t>
  </si>
  <si>
    <t>GSVGI11NLF</t>
  </si>
  <si>
    <t>37 #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</si>
</sst>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%"/>
    <numFmt numFmtId="166" formatCode="0.0"/>
  </numFmts>
  <fonts count="43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name val="Arial CE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8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/>
    </xf>
    <xf numFmtId="10" fontId="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2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wrapText="1"/>
    </xf>
    <xf numFmtId="0" fontId="0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38" xfId="0" applyFont="1" applyFill="1" applyBorder="1" applyAlignment="1">
      <alignment/>
    </xf>
    <xf numFmtId="0" fontId="11" fillId="24" borderId="41" xfId="0" applyFont="1" applyFill="1" applyBorder="1" applyAlignment="1">
      <alignment/>
    </xf>
    <xf numFmtId="0" fontId="11" fillId="24" borderId="42" xfId="0" applyFont="1" applyFill="1" applyBorder="1" applyAlignment="1">
      <alignment/>
    </xf>
    <xf numFmtId="0" fontId="12" fillId="24" borderId="43" xfId="0" applyFont="1" applyFill="1" applyBorder="1" applyAlignment="1">
      <alignment horizontal="right"/>
    </xf>
    <xf numFmtId="0" fontId="11" fillId="24" borderId="44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2" fillId="0" borderId="46" xfId="0" applyFont="1" applyFill="1" applyBorder="1" applyAlignment="1">
      <alignment horizontal="right"/>
    </xf>
    <xf numFmtId="0" fontId="11" fillId="0" borderId="39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2" fillId="0" borderId="57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8" fillId="0" borderId="63" xfId="0" applyFont="1" applyFill="1" applyBorder="1" applyAlignment="1">
      <alignment horizontal="right"/>
    </xf>
    <xf numFmtId="0" fontId="7" fillId="0" borderId="64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7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7" fillId="0" borderId="69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12" fillId="0" borderId="73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8" fillId="0" borderId="74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 wrapText="1"/>
    </xf>
    <xf numFmtId="0" fontId="0" fillId="0" borderId="64" xfId="0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0" fontId="12" fillId="0" borderId="62" xfId="0" applyFont="1" applyFill="1" applyBorder="1" applyAlignment="1">
      <alignment horizontal="right"/>
    </xf>
    <xf numFmtId="0" fontId="11" fillId="0" borderId="70" xfId="0" applyFont="1" applyFill="1" applyBorder="1" applyAlignment="1">
      <alignment/>
    </xf>
    <xf numFmtId="0" fontId="12" fillId="0" borderId="6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Fill="1" applyBorder="1" applyAlignment="1">
      <alignment/>
    </xf>
    <xf numFmtId="164" fontId="15" fillId="0" borderId="79" xfId="0" applyNumberFormat="1" applyFont="1" applyFill="1" applyBorder="1" applyAlignment="1">
      <alignment/>
    </xf>
    <xf numFmtId="0" fontId="12" fillId="0" borderId="58" xfId="0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0" fillId="0" borderId="37" xfId="0" applyBorder="1" applyAlignment="1">
      <alignment/>
    </xf>
    <xf numFmtId="0" fontId="12" fillId="0" borderId="42" xfId="0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37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43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Border="1" applyAlignment="1">
      <alignment/>
    </xf>
    <xf numFmtId="164" fontId="15" fillId="0" borderId="24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7" fillId="0" borderId="36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11" fillId="0" borderId="80" xfId="0" applyFont="1" applyBorder="1" applyAlignment="1">
      <alignment/>
    </xf>
    <xf numFmtId="0" fontId="12" fillId="0" borderId="35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7" fillId="0" borderId="8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/>
    </xf>
    <xf numFmtId="0" fontId="8" fillId="0" borderId="57" xfId="0" applyFont="1" applyFill="1" applyBorder="1" applyAlignment="1">
      <alignment horizontal="right"/>
    </xf>
    <xf numFmtId="0" fontId="7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7" fillId="0" borderId="95" xfId="0" applyFont="1" applyFill="1" applyBorder="1" applyAlignment="1">
      <alignment horizontal="right"/>
    </xf>
    <xf numFmtId="0" fontId="7" fillId="0" borderId="96" xfId="0" applyFont="1" applyFill="1" applyBorder="1" applyAlignment="1">
      <alignment/>
    </xf>
    <xf numFmtId="0" fontId="8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7" fillId="0" borderId="10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7" fillId="24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3" fillId="0" borderId="105" xfId="0" applyFont="1" applyFill="1" applyBorder="1" applyAlignment="1">
      <alignment horizontal="right"/>
    </xf>
    <xf numFmtId="0" fontId="7" fillId="0" borderId="106" xfId="0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0" fillId="0" borderId="110" xfId="0" applyFont="1" applyFill="1" applyBorder="1" applyAlignment="1">
      <alignment horizontal="center"/>
    </xf>
    <xf numFmtId="0" fontId="0" fillId="24" borderId="65" xfId="0" applyFill="1" applyBorder="1" applyAlignment="1">
      <alignment/>
    </xf>
    <xf numFmtId="0" fontId="3" fillId="0" borderId="66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11" xfId="0" applyFont="1" applyFill="1" applyBorder="1" applyAlignment="1">
      <alignment/>
    </xf>
    <xf numFmtId="0" fontId="7" fillId="0" borderId="112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0" fillId="0" borderId="11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5"/>
    </xf>
    <xf numFmtId="1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15" xfId="0" applyFill="1" applyBorder="1" applyAlignment="1">
      <alignment/>
    </xf>
    <xf numFmtId="0" fontId="19" fillId="23" borderId="116" xfId="0" applyFont="1" applyFill="1" applyBorder="1" applyAlignment="1">
      <alignment vertical="center"/>
    </xf>
    <xf numFmtId="0" fontId="19" fillId="23" borderId="117" xfId="0" applyFont="1" applyFill="1" applyBorder="1" applyAlignment="1">
      <alignment horizontal="right" vertical="top"/>
    </xf>
    <xf numFmtId="0" fontId="19" fillId="23" borderId="118" xfId="0" applyFont="1" applyFill="1" applyBorder="1" applyAlignment="1">
      <alignment horizontal="left" vertical="top"/>
    </xf>
    <xf numFmtId="0" fontId="19" fillId="23" borderId="119" xfId="0" applyFont="1" applyFill="1" applyBorder="1" applyAlignment="1">
      <alignment horizontal="center" vertical="top" wrapText="1"/>
    </xf>
    <xf numFmtId="0" fontId="4" fillId="23" borderId="120" xfId="0" applyFont="1" applyFill="1" applyBorder="1" applyAlignment="1">
      <alignment horizontal="center"/>
    </xf>
    <xf numFmtId="0" fontId="4" fillId="23" borderId="121" xfId="0" applyFont="1" applyFill="1" applyBorder="1" applyAlignment="1">
      <alignment horizontal="center"/>
    </xf>
    <xf numFmtId="0" fontId="19" fillId="23" borderId="122" xfId="0" applyFont="1" applyFill="1" applyBorder="1" applyAlignment="1">
      <alignment horizontal="right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123" xfId="0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7" fillId="0" borderId="127" xfId="0" applyFont="1" applyFill="1" applyBorder="1" applyAlignment="1">
      <alignment/>
    </xf>
    <xf numFmtId="0" fontId="8" fillId="0" borderId="128" xfId="0" applyFont="1" applyFill="1" applyBorder="1" applyAlignment="1">
      <alignment horizontal="right"/>
    </xf>
    <xf numFmtId="0" fontId="19" fillId="23" borderId="129" xfId="0" applyFont="1" applyFill="1" applyBorder="1" applyAlignment="1">
      <alignment vertical="center"/>
    </xf>
    <xf numFmtId="0" fontId="19" fillId="23" borderId="130" xfId="0" applyFont="1" applyFill="1" applyBorder="1" applyAlignment="1">
      <alignment horizontal="right" vertical="top"/>
    </xf>
    <xf numFmtId="0" fontId="19" fillId="0" borderId="131" xfId="0" applyFont="1" applyBorder="1" applyAlignment="1">
      <alignment horizontal="center" vertical="top" wrapText="1"/>
    </xf>
    <xf numFmtId="0" fontId="19" fillId="0" borderId="132" xfId="0" applyFont="1" applyBorder="1" applyAlignment="1">
      <alignment horizontal="center" vertical="top" wrapText="1"/>
    </xf>
    <xf numFmtId="0" fontId="4" fillId="0" borderId="133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0" fillId="0" borderId="115" xfId="0" applyBorder="1" applyAlignment="1">
      <alignment horizontal="right" vertical="center"/>
    </xf>
    <xf numFmtId="0" fontId="7" fillId="23" borderId="137" xfId="0" applyFont="1" applyFill="1" applyBorder="1" applyAlignment="1">
      <alignment/>
    </xf>
    <xf numFmtId="0" fontId="7" fillId="23" borderId="138" xfId="0" applyFont="1" applyFill="1" applyBorder="1" applyAlignment="1">
      <alignment/>
    </xf>
    <xf numFmtId="0" fontId="7" fillId="0" borderId="139" xfId="0" applyFont="1" applyFill="1" applyBorder="1" applyAlignment="1">
      <alignment/>
    </xf>
    <xf numFmtId="0" fontId="7" fillId="0" borderId="140" xfId="0" applyFont="1" applyFill="1" applyBorder="1" applyAlignment="1">
      <alignment/>
    </xf>
    <xf numFmtId="0" fontId="7" fillId="0" borderId="141" xfId="0" applyFont="1" applyFill="1" applyBorder="1" applyAlignment="1">
      <alignment/>
    </xf>
    <xf numFmtId="0" fontId="7" fillId="0" borderId="142" xfId="0" applyFont="1" applyFill="1" applyBorder="1" applyAlignment="1">
      <alignment horizontal="center"/>
    </xf>
    <xf numFmtId="0" fontId="20" fillId="0" borderId="143" xfId="0" applyFont="1" applyFill="1" applyBorder="1" applyAlignment="1">
      <alignment horizontal="center"/>
    </xf>
    <xf numFmtId="0" fontId="7" fillId="0" borderId="143" xfId="0" applyFont="1" applyFill="1" applyBorder="1" applyAlignment="1">
      <alignment horizontal="center"/>
    </xf>
    <xf numFmtId="0" fontId="8" fillId="0" borderId="144" xfId="0" applyFont="1" applyFill="1" applyBorder="1" applyAlignment="1">
      <alignment horizontal="right"/>
    </xf>
    <xf numFmtId="0" fontId="11" fillId="0" borderId="40" xfId="0" applyFont="1" applyFill="1" applyBorder="1" applyAlignment="1">
      <alignment/>
    </xf>
    <xf numFmtId="10" fontId="7" fillId="0" borderId="40" xfId="0" applyNumberFormat="1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/>
    </xf>
    <xf numFmtId="49" fontId="13" fillId="0" borderId="145" xfId="0" applyNumberFormat="1" applyFont="1" applyFill="1" applyBorder="1" applyAlignment="1">
      <alignment/>
    </xf>
    <xf numFmtId="49" fontId="7" fillId="0" borderId="55" xfId="0" applyNumberFormat="1" applyFont="1" applyFill="1" applyBorder="1" applyAlignment="1">
      <alignment/>
    </xf>
    <xf numFmtId="49" fontId="7" fillId="0" borderId="25" xfId="0" applyNumberFormat="1" applyFont="1" applyFill="1" applyBorder="1" applyAlignment="1">
      <alignment/>
    </xf>
    <xf numFmtId="49" fontId="7" fillId="0" borderId="48" xfId="0" applyNumberFormat="1" applyFont="1" applyFill="1" applyBorder="1" applyAlignment="1">
      <alignment/>
    </xf>
    <xf numFmtId="49" fontId="7" fillId="0" borderId="146" xfId="0" applyNumberFormat="1" applyFont="1" applyFill="1" applyBorder="1" applyAlignment="1">
      <alignment/>
    </xf>
    <xf numFmtId="49" fontId="7" fillId="0" borderId="69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wrapText="1"/>
    </xf>
    <xf numFmtId="49" fontId="7" fillId="0" borderId="75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58" xfId="0" applyNumberFormat="1" applyFont="1" applyFill="1" applyBorder="1" applyAlignment="1">
      <alignment wrapText="1"/>
    </xf>
    <xf numFmtId="49" fontId="7" fillId="0" borderId="42" xfId="0" applyNumberFormat="1" applyFont="1" applyFill="1" applyBorder="1" applyAlignment="1">
      <alignment wrapText="1"/>
    </xf>
    <xf numFmtId="49" fontId="7" fillId="0" borderId="42" xfId="0" applyNumberFormat="1" applyFont="1" applyBorder="1" applyAlignment="1">
      <alignment/>
    </xf>
    <xf numFmtId="49" fontId="7" fillId="0" borderId="80" xfId="0" applyNumberFormat="1" applyFont="1" applyBorder="1" applyAlignment="1">
      <alignment/>
    </xf>
    <xf numFmtId="49" fontId="7" fillId="0" borderId="80" xfId="0" applyNumberFormat="1" applyFont="1" applyFill="1" applyBorder="1" applyAlignment="1">
      <alignment/>
    </xf>
    <xf numFmtId="49" fontId="7" fillId="0" borderId="60" xfId="0" applyNumberFormat="1" applyFont="1" applyFill="1" applyBorder="1" applyAlignment="1">
      <alignment/>
    </xf>
    <xf numFmtId="49" fontId="7" fillId="0" borderId="147" xfId="0" applyNumberFormat="1" applyFont="1" applyFill="1" applyBorder="1" applyAlignment="1">
      <alignment/>
    </xf>
    <xf numFmtId="49" fontId="7" fillId="0" borderId="93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/>
    </xf>
    <xf numFmtId="49" fontId="7" fillId="0" borderId="148" xfId="0" applyNumberFormat="1" applyFont="1" applyFill="1" applyBorder="1" applyAlignment="1">
      <alignment/>
    </xf>
    <xf numFmtId="49" fontId="7" fillId="0" borderId="11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49" fontId="7" fillId="0" borderId="8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37" xfId="0" applyNumberFormat="1" applyFont="1" applyFill="1" applyBorder="1" applyAlignment="1">
      <alignment/>
    </xf>
    <xf numFmtId="0" fontId="40" fillId="0" borderId="3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right"/>
    </xf>
    <xf numFmtId="0" fontId="18" fillId="0" borderId="35" xfId="56" applyFont="1" applyFill="1" applyBorder="1" applyAlignment="1">
      <alignment horizontal="center"/>
      <protection/>
    </xf>
    <xf numFmtId="0" fontId="7" fillId="0" borderId="36" xfId="56" applyFont="1" applyFill="1" applyBorder="1" applyAlignment="1">
      <alignment horizontal="left" wrapText="1"/>
      <protection/>
    </xf>
    <xf numFmtId="0" fontId="40" fillId="0" borderId="36" xfId="0" applyFont="1" applyBorder="1" applyAlignment="1">
      <alignment/>
    </xf>
    <xf numFmtId="0" fontId="41" fillId="0" borderId="0" xfId="0" applyFont="1" applyFill="1" applyAlignment="1">
      <alignment horizontal="left"/>
    </xf>
    <xf numFmtId="0" fontId="9" fillId="0" borderId="0" xfId="56" applyFont="1" applyFill="1" applyBorder="1" applyAlignment="1">
      <alignment horizontal="center" wrapText="1"/>
      <protection/>
    </xf>
    <xf numFmtId="49" fontId="7" fillId="0" borderId="42" xfId="0" applyNumberFormat="1" applyFont="1" applyFill="1" applyBorder="1" applyAlignment="1">
      <alignment/>
    </xf>
    <xf numFmtId="0" fontId="7" fillId="0" borderId="0" xfId="56" applyFont="1" applyFill="1">
      <alignment/>
      <protection/>
    </xf>
    <xf numFmtId="0" fontId="7" fillId="25" borderId="17" xfId="0" applyFont="1" applyFill="1" applyBorder="1" applyAlignment="1">
      <alignment shrinkToFi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8" fillId="0" borderId="48" xfId="56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7" fillId="0" borderId="55" xfId="56" applyFont="1" applyFill="1" applyBorder="1" applyAlignment="1">
      <alignment horizontal="left" vertical="center"/>
      <protection/>
    </xf>
    <xf numFmtId="0" fontId="7" fillId="0" borderId="48" xfId="5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20" xfId="0" applyBorder="1" applyAlignment="1">
      <alignment textRotation="90"/>
    </xf>
    <xf numFmtId="0" fontId="5" fillId="0" borderId="14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7" fillId="0" borderId="149" xfId="0" applyNumberFormat="1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8" fillId="0" borderId="55" xfId="56" applyFont="1" applyFill="1" applyBorder="1" applyAlignment="1">
      <alignment horizontal="center" vertical="center"/>
      <protection/>
    </xf>
    <xf numFmtId="0" fontId="18" fillId="0" borderId="48" xfId="56" applyFont="1" applyFill="1" applyBorder="1" applyAlignment="1">
      <alignment horizontal="center" vertical="center"/>
      <protection/>
    </xf>
    <xf numFmtId="0" fontId="7" fillId="0" borderId="55" xfId="56" applyFont="1" applyFill="1" applyBorder="1" applyAlignment="1">
      <alignment horizontal="left" vertical="center" wrapText="1"/>
      <protection/>
    </xf>
    <xf numFmtId="0" fontId="7" fillId="0" borderId="48" xfId="56" applyFont="1" applyFill="1" applyBorder="1" applyAlignment="1">
      <alignment horizontal="left" vertical="center" wrapText="1"/>
      <protection/>
    </xf>
    <xf numFmtId="0" fontId="18" fillId="0" borderId="14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55" xfId="56" applyFont="1" applyFill="1" applyBorder="1" applyAlignment="1">
      <alignment horizontal="left" vertical="center" wrapText="1"/>
      <protection/>
    </xf>
    <xf numFmtId="0" fontId="18" fillId="0" borderId="14" xfId="5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56" applyNumberFormat="1" applyFont="1" applyFill="1" applyBorder="1" applyAlignment="1">
      <alignment horizontal="right" shrinkToFit="1"/>
      <protection/>
    </xf>
    <xf numFmtId="165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421875" style="203" customWidth="1"/>
    <col min="3" max="3" width="30.28125" style="206" customWidth="1"/>
    <col min="4" max="5" width="5.00390625" style="206" customWidth="1"/>
    <col min="6" max="25" width="2.7109375" style="206" customWidth="1"/>
    <col min="26" max="26" width="4.28125" style="296" customWidth="1"/>
    <col min="27" max="27" width="7.140625" style="209" customWidth="1"/>
    <col min="28" max="28" width="12.8515625" style="133" customWidth="1"/>
    <col min="29" max="29" width="15.57421875" style="202" customWidth="1"/>
    <col min="32" max="32" width="38.00390625" style="0" bestFit="1" customWidth="1"/>
  </cols>
  <sheetData>
    <row r="1" spans="1:29" ht="12.75" customHeight="1">
      <c r="A1" s="217"/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 t="s">
        <v>151</v>
      </c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69"/>
      <c r="AA1" s="219"/>
      <c r="AB1" s="219"/>
      <c r="AC1"/>
    </row>
    <row r="2" spans="1:29" ht="12.75" customHeight="1">
      <c r="A2" s="221" t="s">
        <v>66</v>
      </c>
      <c r="C2" s="222"/>
      <c r="D2" s="213"/>
      <c r="E2" s="213"/>
      <c r="F2" s="213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70"/>
      <c r="AA2" s="222"/>
      <c r="AB2" s="222"/>
      <c r="AC2"/>
    </row>
    <row r="3" spans="1:29" ht="12.75" customHeight="1">
      <c r="A3" s="221" t="s">
        <v>67</v>
      </c>
      <c r="C3" s="222"/>
      <c r="D3" s="213"/>
      <c r="E3" s="213"/>
      <c r="F3" s="213"/>
      <c r="G3" s="215"/>
      <c r="H3" s="215"/>
      <c r="I3" s="215"/>
      <c r="J3" s="215"/>
      <c r="K3" s="215"/>
      <c r="L3" s="215"/>
      <c r="M3" s="215"/>
      <c r="N3" s="220" t="s">
        <v>152</v>
      </c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71"/>
      <c r="AA3" s="223" t="s">
        <v>136</v>
      </c>
      <c r="AB3" s="216"/>
      <c r="AC3"/>
    </row>
    <row r="4" spans="1:29" ht="12.75" customHeight="1">
      <c r="A4" s="214"/>
      <c r="B4" s="224"/>
      <c r="C4" s="224"/>
      <c r="D4" s="213"/>
      <c r="E4" s="213"/>
      <c r="F4" s="213"/>
      <c r="G4" s="215"/>
      <c r="H4" s="215"/>
      <c r="I4" s="215"/>
      <c r="J4" s="215"/>
      <c r="K4" s="215"/>
      <c r="L4" s="215"/>
      <c r="M4" s="215"/>
      <c r="N4" s="220" t="s">
        <v>59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71"/>
      <c r="AA4" s="216"/>
      <c r="AB4" s="216"/>
      <c r="AC4"/>
    </row>
    <row r="5" spans="1:29" ht="12.75" customHeight="1">
      <c r="A5" s="214"/>
      <c r="B5" s="224"/>
      <c r="C5" s="224"/>
      <c r="D5" s="213"/>
      <c r="E5" s="213"/>
      <c r="F5" s="213"/>
      <c r="G5" s="215"/>
      <c r="H5" s="215"/>
      <c r="I5" s="215"/>
      <c r="J5" s="215"/>
      <c r="K5" s="215"/>
      <c r="L5" s="215"/>
      <c r="M5" s="215"/>
      <c r="N5" s="220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71"/>
      <c r="AA5" s="216"/>
      <c r="AB5" s="216"/>
      <c r="AC5"/>
    </row>
    <row r="6" spans="1:29" ht="12.75" customHeight="1" thickBot="1">
      <c r="A6" s="210" t="s">
        <v>60</v>
      </c>
      <c r="B6" s="211"/>
      <c r="C6" s="212"/>
      <c r="D6" s="213"/>
      <c r="E6" s="214" t="s">
        <v>150</v>
      </c>
      <c r="F6" s="213"/>
      <c r="G6" s="215"/>
      <c r="H6" s="215"/>
      <c r="I6" s="215"/>
      <c r="J6" s="215"/>
      <c r="K6" s="215"/>
      <c r="L6" s="215"/>
      <c r="M6" s="215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71"/>
      <c r="AA6" s="216"/>
      <c r="AB6" s="216"/>
      <c r="AC6"/>
    </row>
    <row r="7" spans="1:29" ht="12.75" customHeight="1" thickBot="1">
      <c r="A7" s="324" t="s">
        <v>68</v>
      </c>
      <c r="B7" s="327" t="s">
        <v>62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1"/>
    </row>
    <row r="8" spans="1:29" ht="12.75" customHeight="1" thickBot="1">
      <c r="A8" s="325"/>
      <c r="B8" s="328" t="s">
        <v>69</v>
      </c>
      <c r="C8" s="330" t="s">
        <v>70</v>
      </c>
      <c r="D8" s="2" t="s">
        <v>63</v>
      </c>
      <c r="E8" s="3" t="s">
        <v>71</v>
      </c>
      <c r="F8" s="332" t="s">
        <v>72</v>
      </c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3" t="s">
        <v>73</v>
      </c>
      <c r="AA8" s="334" t="s">
        <v>74</v>
      </c>
      <c r="AB8" s="335" t="s">
        <v>75</v>
      </c>
      <c r="AC8" s="5"/>
    </row>
    <row r="9" spans="1:29" ht="18.75" customHeight="1" thickBot="1">
      <c r="A9" s="326"/>
      <c r="B9" s="329"/>
      <c r="C9" s="331"/>
      <c r="D9" s="7" t="s">
        <v>76</v>
      </c>
      <c r="E9" s="8"/>
      <c r="F9" s="9"/>
      <c r="G9" s="10"/>
      <c r="H9" s="10" t="s">
        <v>77</v>
      </c>
      <c r="I9" s="10"/>
      <c r="J9" s="11"/>
      <c r="K9" s="10"/>
      <c r="L9" s="10"/>
      <c r="M9" s="10" t="s">
        <v>78</v>
      </c>
      <c r="N9" s="10"/>
      <c r="O9" s="11"/>
      <c r="P9" s="10"/>
      <c r="Q9" s="10"/>
      <c r="R9" s="12" t="s">
        <v>79</v>
      </c>
      <c r="S9" s="10"/>
      <c r="T9" s="11"/>
      <c r="U9" s="10"/>
      <c r="V9" s="10"/>
      <c r="W9" s="12" t="s">
        <v>80</v>
      </c>
      <c r="X9" s="10"/>
      <c r="Y9" s="11"/>
      <c r="Z9" s="333"/>
      <c r="AA9" s="334"/>
      <c r="AB9" s="336"/>
      <c r="AC9" s="5"/>
    </row>
    <row r="10" spans="1:29" ht="12.75">
      <c r="A10" s="15"/>
      <c r="B10" s="16"/>
      <c r="C10" s="17"/>
      <c r="D10" s="2"/>
      <c r="E10" s="18"/>
      <c r="F10" s="257" t="s">
        <v>81</v>
      </c>
      <c r="G10" s="258" t="s">
        <v>82</v>
      </c>
      <c r="H10" s="258" t="s">
        <v>83</v>
      </c>
      <c r="I10" s="259" t="s">
        <v>84</v>
      </c>
      <c r="J10" s="260" t="s">
        <v>85</v>
      </c>
      <c r="K10" s="257" t="s">
        <v>81</v>
      </c>
      <c r="L10" s="258" t="s">
        <v>82</v>
      </c>
      <c r="M10" s="258" t="s">
        <v>83</v>
      </c>
      <c r="N10" s="259" t="s">
        <v>84</v>
      </c>
      <c r="O10" s="260" t="s">
        <v>85</v>
      </c>
      <c r="P10" s="257" t="s">
        <v>81</v>
      </c>
      <c r="Q10" s="258" t="s">
        <v>82</v>
      </c>
      <c r="R10" s="258" t="s">
        <v>83</v>
      </c>
      <c r="S10" s="259" t="s">
        <v>84</v>
      </c>
      <c r="T10" s="260" t="s">
        <v>85</v>
      </c>
      <c r="U10" s="257" t="s">
        <v>81</v>
      </c>
      <c r="V10" s="258" t="s">
        <v>82</v>
      </c>
      <c r="W10" s="258" t="s">
        <v>83</v>
      </c>
      <c r="X10" s="259" t="s">
        <v>84</v>
      </c>
      <c r="Y10" s="260" t="s">
        <v>85</v>
      </c>
      <c r="Z10" s="272"/>
      <c r="AA10" s="20"/>
      <c r="AB10" s="21"/>
      <c r="AC10" s="338" t="s">
        <v>86</v>
      </c>
    </row>
    <row r="11" spans="1:29" ht="12.75">
      <c r="A11" s="22"/>
      <c r="B11" s="23"/>
      <c r="C11" s="24" t="s">
        <v>87</v>
      </c>
      <c r="D11" s="25"/>
      <c r="E11" s="26"/>
      <c r="F11" s="27"/>
      <c r="G11" s="28"/>
      <c r="H11" s="28"/>
      <c r="I11" s="28"/>
      <c r="J11" s="29"/>
      <c r="K11" s="30"/>
      <c r="L11" s="28"/>
      <c r="M11" s="28"/>
      <c r="N11" s="28"/>
      <c r="O11" s="29"/>
      <c r="P11" s="27"/>
      <c r="Q11" s="28"/>
      <c r="R11" s="28"/>
      <c r="S11" s="28"/>
      <c r="T11" s="29"/>
      <c r="U11" s="27"/>
      <c r="V11" s="28"/>
      <c r="W11" s="28"/>
      <c r="X11" s="28"/>
      <c r="Y11" s="29"/>
      <c r="Z11" s="273"/>
      <c r="AA11" s="31"/>
      <c r="AB11" s="32"/>
      <c r="AC11" s="339"/>
    </row>
    <row r="12" spans="1:29" ht="12.75">
      <c r="A12" s="22"/>
      <c r="B12" s="34"/>
      <c r="C12" s="35">
        <f>E20/120</f>
        <v>0.10833333333333334</v>
      </c>
      <c r="D12" s="36"/>
      <c r="E12" s="37"/>
      <c r="F12" s="38"/>
      <c r="G12" s="39"/>
      <c r="H12" s="39"/>
      <c r="I12" s="39"/>
      <c r="J12" s="40"/>
      <c r="K12" s="41"/>
      <c r="L12" s="39"/>
      <c r="M12" s="39"/>
      <c r="N12" s="39"/>
      <c r="O12" s="40"/>
      <c r="P12" s="38"/>
      <c r="Q12" s="39"/>
      <c r="R12" s="39"/>
      <c r="S12" s="39"/>
      <c r="T12" s="40"/>
      <c r="U12" s="38"/>
      <c r="V12" s="39"/>
      <c r="W12" s="39"/>
      <c r="X12" s="39"/>
      <c r="Y12" s="40"/>
      <c r="Z12" s="273"/>
      <c r="AA12" s="31"/>
      <c r="AB12" s="32"/>
      <c r="AC12" s="339"/>
    </row>
    <row r="13" spans="1:29" ht="12.75" customHeight="1">
      <c r="A13" s="22">
        <v>1</v>
      </c>
      <c r="B13" s="34" t="s">
        <v>0</v>
      </c>
      <c r="C13" s="46" t="s">
        <v>88</v>
      </c>
      <c r="D13" s="36">
        <v>12</v>
      </c>
      <c r="E13" s="37">
        <f>SUM(J13,O13,T13,Y13)</f>
        <v>4</v>
      </c>
      <c r="F13" s="38">
        <v>12</v>
      </c>
      <c r="G13" s="39">
        <v>0</v>
      </c>
      <c r="H13" s="39">
        <v>0</v>
      </c>
      <c r="I13" s="39" t="s">
        <v>89</v>
      </c>
      <c r="J13" s="40">
        <v>4</v>
      </c>
      <c r="K13" s="41"/>
      <c r="L13" s="39"/>
      <c r="M13" s="39"/>
      <c r="N13" s="39"/>
      <c r="O13" s="40"/>
      <c r="P13" s="38"/>
      <c r="Q13" s="39"/>
      <c r="R13" s="39"/>
      <c r="S13" s="39"/>
      <c r="T13" s="40"/>
      <c r="U13" s="38"/>
      <c r="V13" s="39"/>
      <c r="W13" s="39"/>
      <c r="X13" s="39"/>
      <c r="Y13" s="40"/>
      <c r="Z13" s="273"/>
      <c r="AA13" s="341">
        <v>7</v>
      </c>
      <c r="AB13" s="343" t="s">
        <v>90</v>
      </c>
      <c r="AC13" s="339"/>
    </row>
    <row r="14" spans="1:29" ht="12.75">
      <c r="A14" s="22">
        <v>2</v>
      </c>
      <c r="B14" s="34" t="s">
        <v>1</v>
      </c>
      <c r="C14" s="47" t="s">
        <v>91</v>
      </c>
      <c r="D14" s="36">
        <v>8</v>
      </c>
      <c r="E14" s="37">
        <f>SUM(J14,O14,T14,Y14)</f>
        <v>3</v>
      </c>
      <c r="F14" s="38"/>
      <c r="G14" s="39"/>
      <c r="H14" s="39"/>
      <c r="I14" s="39"/>
      <c r="J14" s="40"/>
      <c r="K14" s="41">
        <v>0</v>
      </c>
      <c r="L14" s="39">
        <v>8</v>
      </c>
      <c r="M14" s="39">
        <v>0</v>
      </c>
      <c r="N14" s="39" t="s">
        <v>137</v>
      </c>
      <c r="O14" s="40">
        <v>3</v>
      </c>
      <c r="P14" s="38"/>
      <c r="Q14" s="39"/>
      <c r="R14" s="39"/>
      <c r="S14" s="39"/>
      <c r="T14" s="40"/>
      <c r="U14" s="38"/>
      <c r="V14" s="39"/>
      <c r="W14" s="39"/>
      <c r="X14" s="39"/>
      <c r="Y14" s="40"/>
      <c r="Z14" s="273" t="s">
        <v>5</v>
      </c>
      <c r="AA14" s="342"/>
      <c r="AB14" s="344"/>
      <c r="AC14" s="339"/>
    </row>
    <row r="15" spans="1:29" ht="12.75">
      <c r="A15" s="50">
        <v>3</v>
      </c>
      <c r="B15" s="51" t="s">
        <v>2</v>
      </c>
      <c r="C15" s="52" t="s">
        <v>3</v>
      </c>
      <c r="D15" s="36">
        <v>8</v>
      </c>
      <c r="E15" s="37">
        <f>SUM(J15,O15,T15,Y15)</f>
        <v>2</v>
      </c>
      <c r="F15" s="53"/>
      <c r="G15" s="54"/>
      <c r="H15" s="54"/>
      <c r="I15" s="54"/>
      <c r="J15" s="55"/>
      <c r="K15" s="56"/>
      <c r="L15" s="54"/>
      <c r="M15" s="54"/>
      <c r="N15" s="54"/>
      <c r="O15" s="55"/>
      <c r="P15" s="53">
        <v>8</v>
      </c>
      <c r="Q15" s="54">
        <v>0</v>
      </c>
      <c r="R15" s="54">
        <v>0</v>
      </c>
      <c r="S15" s="54" t="s">
        <v>89</v>
      </c>
      <c r="T15" s="55">
        <v>2</v>
      </c>
      <c r="U15" s="38"/>
      <c r="V15" s="39"/>
      <c r="W15" s="39"/>
      <c r="X15" s="39"/>
      <c r="Y15" s="40"/>
      <c r="Z15" s="273"/>
      <c r="AA15" s="31"/>
      <c r="AB15" s="32"/>
      <c r="AC15" s="339"/>
    </row>
    <row r="16" spans="1:29" ht="13.5" thickBot="1">
      <c r="A16" s="50">
        <v>4</v>
      </c>
      <c r="B16" s="34" t="s">
        <v>4</v>
      </c>
      <c r="C16" s="46" t="s">
        <v>92</v>
      </c>
      <c r="D16" s="36">
        <v>12</v>
      </c>
      <c r="E16" s="37">
        <f>SUM(J16,O16,T16,Y16)</f>
        <v>4</v>
      </c>
      <c r="F16" s="38"/>
      <c r="G16" s="39"/>
      <c r="H16" s="39"/>
      <c r="I16" s="39"/>
      <c r="J16" s="40"/>
      <c r="K16" s="41"/>
      <c r="L16" s="39"/>
      <c r="M16" s="39"/>
      <c r="N16" s="39"/>
      <c r="O16" s="40"/>
      <c r="P16" s="38"/>
      <c r="Q16" s="39"/>
      <c r="R16" s="39"/>
      <c r="S16" s="39"/>
      <c r="T16" s="40"/>
      <c r="U16" s="38">
        <v>8</v>
      </c>
      <c r="V16" s="39">
        <v>4</v>
      </c>
      <c r="W16" s="39">
        <v>0</v>
      </c>
      <c r="X16" s="39" t="s">
        <v>89</v>
      </c>
      <c r="Y16" s="40">
        <v>4</v>
      </c>
      <c r="Z16" s="274" t="s">
        <v>6</v>
      </c>
      <c r="AA16" s="31">
        <v>3</v>
      </c>
      <c r="AB16" s="32" t="s">
        <v>93</v>
      </c>
      <c r="AC16" s="339"/>
    </row>
    <row r="17" spans="1:29" ht="14.25" thickBot="1" thickTop="1">
      <c r="A17" s="225"/>
      <c r="B17" s="226"/>
      <c r="C17" s="227" t="s">
        <v>61</v>
      </c>
      <c r="D17" s="228"/>
      <c r="E17" s="229"/>
      <c r="F17" s="230"/>
      <c r="G17" s="231"/>
      <c r="H17" s="231"/>
      <c r="I17" s="231"/>
      <c r="J17" s="232" t="s">
        <v>153</v>
      </c>
      <c r="K17" s="233"/>
      <c r="L17" s="234"/>
      <c r="M17" s="234"/>
      <c r="N17" s="234"/>
      <c r="O17" s="235"/>
      <c r="P17" s="236"/>
      <c r="Q17" s="237"/>
      <c r="R17" s="237"/>
      <c r="S17" s="237"/>
      <c r="T17" s="238"/>
      <c r="U17" s="239"/>
      <c r="V17" s="237"/>
      <c r="W17" s="237"/>
      <c r="X17" s="237"/>
      <c r="Y17" s="238"/>
      <c r="Z17" s="275"/>
      <c r="AA17" s="31"/>
      <c r="AB17" s="32"/>
      <c r="AC17" s="339"/>
    </row>
    <row r="18" spans="1:29" ht="14.25" thickBot="1" thickTop="1">
      <c r="A18" s="225"/>
      <c r="B18" s="243"/>
      <c r="C18" s="244" t="s">
        <v>154</v>
      </c>
      <c r="D18" s="245"/>
      <c r="E18" s="246"/>
      <c r="F18" s="247"/>
      <c r="G18" s="248"/>
      <c r="H18" s="248"/>
      <c r="I18" s="248"/>
      <c r="J18" s="249"/>
      <c r="K18" s="240"/>
      <c r="L18" s="234"/>
      <c r="M18" s="234"/>
      <c r="N18" s="234"/>
      <c r="O18" s="235"/>
      <c r="P18" s="236"/>
      <c r="Q18" s="237"/>
      <c r="R18" s="237"/>
      <c r="S18" s="237"/>
      <c r="T18" s="238"/>
      <c r="U18" s="236"/>
      <c r="V18" s="237"/>
      <c r="W18" s="237"/>
      <c r="X18" s="237"/>
      <c r="Y18" s="250"/>
      <c r="Z18" s="275"/>
      <c r="AA18" s="31"/>
      <c r="AB18" s="32"/>
      <c r="AC18" s="339"/>
    </row>
    <row r="19" spans="1:29" ht="13.5" thickBot="1">
      <c r="A19" s="251" t="s">
        <v>94</v>
      </c>
      <c r="B19" s="252" t="s">
        <v>14</v>
      </c>
      <c r="C19" s="253" t="s">
        <v>95</v>
      </c>
      <c r="D19" s="36"/>
      <c r="E19" s="37"/>
      <c r="F19" s="254"/>
      <c r="G19" s="241"/>
      <c r="H19" s="255"/>
      <c r="I19" s="241"/>
      <c r="J19" s="242"/>
      <c r="K19" s="241"/>
      <c r="L19" s="255"/>
      <c r="M19" s="256"/>
      <c r="N19" s="241"/>
      <c r="O19" s="242"/>
      <c r="P19" s="254"/>
      <c r="Q19" s="241"/>
      <c r="R19" s="255"/>
      <c r="S19" s="241"/>
      <c r="T19" s="242"/>
      <c r="U19" s="38">
        <v>8</v>
      </c>
      <c r="V19" s="39">
        <v>8</v>
      </c>
      <c r="W19" s="39">
        <v>0</v>
      </c>
      <c r="X19" s="39" t="s">
        <v>89</v>
      </c>
      <c r="Y19" s="40">
        <v>4</v>
      </c>
      <c r="Z19" s="273" t="s">
        <v>6</v>
      </c>
      <c r="AA19" s="31"/>
      <c r="AB19" s="32"/>
      <c r="AC19" s="339"/>
    </row>
    <row r="20" spans="1:29" ht="14.25" thickBot="1" thickTop="1">
      <c r="A20" s="22"/>
      <c r="B20" s="58"/>
      <c r="C20" s="59" t="s">
        <v>96</v>
      </c>
      <c r="D20" s="36">
        <f>SUM(D12:D19)</f>
        <v>40</v>
      </c>
      <c r="E20" s="37">
        <f>SUM(E12:E19)</f>
        <v>13</v>
      </c>
      <c r="F20" s="60"/>
      <c r="G20" s="61"/>
      <c r="H20" s="61"/>
      <c r="I20" s="61"/>
      <c r="J20" s="62"/>
      <c r="K20" s="63"/>
      <c r="L20" s="64"/>
      <c r="M20" s="64"/>
      <c r="N20" s="64"/>
      <c r="O20" s="65"/>
      <c r="P20" s="66"/>
      <c r="Q20" s="64"/>
      <c r="R20" s="64"/>
      <c r="S20" s="64"/>
      <c r="T20" s="65"/>
      <c r="U20" s="66"/>
      <c r="V20" s="64"/>
      <c r="W20" s="64"/>
      <c r="X20" s="64"/>
      <c r="Y20" s="65"/>
      <c r="Z20" s="276"/>
      <c r="AA20" s="67"/>
      <c r="AB20" s="68"/>
      <c r="AC20" s="339"/>
    </row>
    <row r="21" spans="1:29" ht="12.75">
      <c r="A21" s="22"/>
      <c r="B21" s="16"/>
      <c r="C21" s="69" t="s">
        <v>97</v>
      </c>
      <c r="D21" s="70"/>
      <c r="E21" s="71"/>
      <c r="F21" s="72"/>
      <c r="G21" s="73"/>
      <c r="H21" s="73"/>
      <c r="I21" s="73"/>
      <c r="J21" s="74"/>
      <c r="K21" s="72"/>
      <c r="L21" s="73"/>
      <c r="M21" s="73"/>
      <c r="N21" s="73"/>
      <c r="O21" s="74"/>
      <c r="P21" s="72"/>
      <c r="Q21" s="73"/>
      <c r="R21" s="73"/>
      <c r="S21" s="73"/>
      <c r="T21" s="74"/>
      <c r="U21" s="72"/>
      <c r="V21" s="73"/>
      <c r="W21" s="73"/>
      <c r="X21" s="73"/>
      <c r="Y21" s="74"/>
      <c r="Z21" s="277"/>
      <c r="AA21" s="20"/>
      <c r="AB21" s="21"/>
      <c r="AC21" s="339"/>
    </row>
    <row r="22" spans="1:29" ht="12.75">
      <c r="A22" s="22"/>
      <c r="B22" s="77"/>
      <c r="C22" s="35">
        <f>E26/120</f>
        <v>0.058333333333333334</v>
      </c>
      <c r="D22" s="78"/>
      <c r="E22" s="79"/>
      <c r="F22" s="38"/>
      <c r="G22" s="39"/>
      <c r="H22" s="39"/>
      <c r="I22" s="39"/>
      <c r="J22" s="40"/>
      <c r="K22" s="38"/>
      <c r="L22" s="39"/>
      <c r="M22" s="39"/>
      <c r="N22" s="39"/>
      <c r="O22" s="40"/>
      <c r="P22" s="38"/>
      <c r="Q22" s="39"/>
      <c r="R22" s="39"/>
      <c r="S22" s="39"/>
      <c r="T22" s="40"/>
      <c r="U22" s="38"/>
      <c r="V22" s="39"/>
      <c r="W22" s="39"/>
      <c r="X22" s="39"/>
      <c r="Y22" s="40"/>
      <c r="Z22" s="278"/>
      <c r="AA22" s="84"/>
      <c r="AB22" s="85"/>
      <c r="AC22" s="339"/>
    </row>
    <row r="23" spans="1:29" ht="12.75">
      <c r="A23" s="22">
        <v>5</v>
      </c>
      <c r="B23" s="34" t="s">
        <v>163</v>
      </c>
      <c r="C23" s="46" t="s">
        <v>98</v>
      </c>
      <c r="D23" s="36">
        <v>8</v>
      </c>
      <c r="E23" s="37">
        <f>SUM(J23,O23,T23,Y23)</f>
        <v>2</v>
      </c>
      <c r="F23" s="38"/>
      <c r="G23" s="39"/>
      <c r="H23" s="39"/>
      <c r="I23" s="39"/>
      <c r="J23" s="40"/>
      <c r="K23" s="38"/>
      <c r="L23" s="39"/>
      <c r="M23" s="39"/>
      <c r="N23" s="39"/>
      <c r="O23" s="40"/>
      <c r="P23" s="38">
        <v>8</v>
      </c>
      <c r="Q23" s="39">
        <v>0</v>
      </c>
      <c r="R23" s="39">
        <v>0</v>
      </c>
      <c r="S23" s="39" t="s">
        <v>89</v>
      </c>
      <c r="T23" s="40">
        <v>2</v>
      </c>
      <c r="U23" s="38"/>
      <c r="V23" s="39"/>
      <c r="W23" s="39"/>
      <c r="X23" s="39"/>
      <c r="Y23" s="40"/>
      <c r="Z23" s="273"/>
      <c r="AA23" s="57">
        <v>2</v>
      </c>
      <c r="AB23" s="86" t="s">
        <v>99</v>
      </c>
      <c r="AC23" s="339"/>
    </row>
    <row r="24" spans="1:29" ht="12.75">
      <c r="A24" s="22">
        <v>6</v>
      </c>
      <c r="B24" s="34" t="s">
        <v>15</v>
      </c>
      <c r="C24" s="46" t="s">
        <v>100</v>
      </c>
      <c r="D24" s="36">
        <v>8</v>
      </c>
      <c r="E24" s="37">
        <f>SUM(J24,O24,T24,Y24)</f>
        <v>2</v>
      </c>
      <c r="F24" s="38"/>
      <c r="G24" s="39"/>
      <c r="H24" s="39"/>
      <c r="I24" s="39"/>
      <c r="J24" s="40"/>
      <c r="K24" s="38"/>
      <c r="L24" s="39"/>
      <c r="M24" s="39"/>
      <c r="N24" s="39"/>
      <c r="O24" s="40"/>
      <c r="P24" s="38"/>
      <c r="Q24" s="39"/>
      <c r="R24" s="39"/>
      <c r="S24" s="39"/>
      <c r="T24" s="40"/>
      <c r="U24" s="38">
        <v>0</v>
      </c>
      <c r="V24" s="39">
        <v>0</v>
      </c>
      <c r="W24" s="39">
        <v>8</v>
      </c>
      <c r="X24" s="39" t="s">
        <v>137</v>
      </c>
      <c r="Y24" s="40">
        <v>2</v>
      </c>
      <c r="Z24" s="307" t="s">
        <v>50</v>
      </c>
      <c r="AA24" s="48">
        <v>2</v>
      </c>
      <c r="AB24" s="49" t="s">
        <v>101</v>
      </c>
      <c r="AC24" s="339"/>
    </row>
    <row r="25" spans="1:29" ht="12.75">
      <c r="A25" s="22">
        <v>7</v>
      </c>
      <c r="B25" s="34" t="s">
        <v>16</v>
      </c>
      <c r="C25" s="46" t="s">
        <v>102</v>
      </c>
      <c r="D25" s="36">
        <v>8</v>
      </c>
      <c r="E25" s="37">
        <f>SUM(J25,O25,T25,Y25)</f>
        <v>3</v>
      </c>
      <c r="F25" s="38"/>
      <c r="G25" s="39"/>
      <c r="H25" s="39"/>
      <c r="I25" s="39"/>
      <c r="J25" s="40"/>
      <c r="K25" s="38"/>
      <c r="L25" s="39"/>
      <c r="M25" s="39"/>
      <c r="N25" s="39"/>
      <c r="O25" s="40"/>
      <c r="P25" s="38"/>
      <c r="Q25" s="39"/>
      <c r="R25" s="39"/>
      <c r="S25" s="39"/>
      <c r="T25" s="40"/>
      <c r="U25" s="38">
        <v>8</v>
      </c>
      <c r="V25" s="39">
        <v>0</v>
      </c>
      <c r="W25" s="39">
        <v>0</v>
      </c>
      <c r="X25" s="39" t="s">
        <v>89</v>
      </c>
      <c r="Y25" s="40">
        <v>3</v>
      </c>
      <c r="Z25" s="307" t="s">
        <v>50</v>
      </c>
      <c r="AA25" s="308">
        <v>2</v>
      </c>
      <c r="AB25" s="86" t="s">
        <v>101</v>
      </c>
      <c r="AC25" s="339"/>
    </row>
    <row r="26" spans="1:29" ht="13.5" thickBot="1">
      <c r="A26" s="87"/>
      <c r="B26" s="88"/>
      <c r="C26" s="89" t="s">
        <v>96</v>
      </c>
      <c r="D26" s="90">
        <f>SUM(D23:D25)</f>
        <v>24</v>
      </c>
      <c r="E26" s="91">
        <f>SUM(E23:E25)</f>
        <v>7</v>
      </c>
      <c r="F26" s="60"/>
      <c r="G26" s="61"/>
      <c r="H26" s="61"/>
      <c r="I26" s="61"/>
      <c r="J26" s="62"/>
      <c r="K26" s="60"/>
      <c r="L26" s="61"/>
      <c r="M26" s="61"/>
      <c r="N26" s="61"/>
      <c r="O26" s="62"/>
      <c r="P26" s="60"/>
      <c r="Q26" s="61"/>
      <c r="R26" s="61"/>
      <c r="S26" s="61"/>
      <c r="T26" s="62"/>
      <c r="U26" s="60"/>
      <c r="V26" s="61"/>
      <c r="W26" s="61"/>
      <c r="X26" s="61"/>
      <c r="Y26" s="62"/>
      <c r="Z26" s="279"/>
      <c r="AA26" s="93"/>
      <c r="AB26" s="13"/>
      <c r="AC26" s="339"/>
    </row>
    <row r="27" spans="1:29" ht="12.75">
      <c r="A27" s="94"/>
      <c r="B27" s="95"/>
      <c r="C27" s="96" t="s">
        <v>103</v>
      </c>
      <c r="D27" s="97"/>
      <c r="E27" s="98"/>
      <c r="F27" s="99"/>
      <c r="G27" s="100"/>
      <c r="H27" s="100"/>
      <c r="I27" s="100"/>
      <c r="J27" s="101"/>
      <c r="K27" s="99"/>
      <c r="L27" s="100"/>
      <c r="M27" s="100"/>
      <c r="N27" s="100"/>
      <c r="O27" s="101"/>
      <c r="P27" s="99"/>
      <c r="Q27" s="100"/>
      <c r="R27" s="100"/>
      <c r="S27" s="100"/>
      <c r="T27" s="101"/>
      <c r="U27" s="99"/>
      <c r="V27" s="100"/>
      <c r="W27" s="100"/>
      <c r="X27" s="100"/>
      <c r="Y27" s="101"/>
      <c r="Z27" s="280"/>
      <c r="AA27" s="48"/>
      <c r="AB27" s="102"/>
      <c r="AC27" s="339"/>
    </row>
    <row r="28" spans="1:29" ht="12.75">
      <c r="A28" s="22"/>
      <c r="B28" s="34"/>
      <c r="C28" s="35">
        <f>E38/120</f>
        <v>0.25833333333333336</v>
      </c>
      <c r="D28" s="36"/>
      <c r="E28" s="37"/>
      <c r="F28" s="38"/>
      <c r="G28" s="39"/>
      <c r="H28" s="39"/>
      <c r="I28" s="39"/>
      <c r="J28" s="40"/>
      <c r="K28" s="38"/>
      <c r="L28" s="39"/>
      <c r="M28" s="39"/>
      <c r="N28" s="39"/>
      <c r="O28" s="40"/>
      <c r="P28" s="38"/>
      <c r="Q28" s="39"/>
      <c r="R28" s="39"/>
      <c r="S28" s="39"/>
      <c r="T28" s="40"/>
      <c r="U28" s="38"/>
      <c r="V28" s="39"/>
      <c r="W28" s="39"/>
      <c r="X28" s="39"/>
      <c r="Y28" s="40"/>
      <c r="Z28" s="273"/>
      <c r="AA28" s="31"/>
      <c r="AB28" s="32"/>
      <c r="AC28" s="339"/>
    </row>
    <row r="29" spans="1:29" ht="22.5">
      <c r="A29" s="22">
        <v>8</v>
      </c>
      <c r="B29" s="34" t="s">
        <v>17</v>
      </c>
      <c r="C29" s="46" t="s">
        <v>104</v>
      </c>
      <c r="D29" s="36">
        <v>12</v>
      </c>
      <c r="E29" s="37">
        <f aca="true" t="shared" si="0" ref="E29:E37">SUM(J29,O29,T29,Y29)</f>
        <v>4</v>
      </c>
      <c r="F29" s="38">
        <v>8</v>
      </c>
      <c r="G29" s="39">
        <v>0</v>
      </c>
      <c r="H29" s="39">
        <v>4</v>
      </c>
      <c r="I29" s="39" t="s">
        <v>137</v>
      </c>
      <c r="J29" s="40">
        <v>4</v>
      </c>
      <c r="K29" s="38"/>
      <c r="L29" s="39"/>
      <c r="M29" s="39"/>
      <c r="N29" s="39"/>
      <c r="O29" s="40"/>
      <c r="P29" s="38"/>
      <c r="Q29" s="39"/>
      <c r="R29" s="39"/>
      <c r="S29" s="39"/>
      <c r="T29" s="40"/>
      <c r="U29" s="38"/>
      <c r="V29" s="39"/>
      <c r="W29" s="39"/>
      <c r="X29" s="39"/>
      <c r="Y29" s="40"/>
      <c r="Z29" s="273"/>
      <c r="AA29" s="310">
        <v>5</v>
      </c>
      <c r="AB29" s="311" t="s">
        <v>12</v>
      </c>
      <c r="AC29" s="339"/>
    </row>
    <row r="30" spans="1:29" ht="12.75">
      <c r="A30" s="22">
        <v>9</v>
      </c>
      <c r="B30" s="34" t="s">
        <v>18</v>
      </c>
      <c r="C30" s="46" t="s">
        <v>105</v>
      </c>
      <c r="D30" s="36">
        <v>12</v>
      </c>
      <c r="E30" s="37">
        <f t="shared" si="0"/>
        <v>3</v>
      </c>
      <c r="F30" s="38">
        <v>8</v>
      </c>
      <c r="G30" s="39">
        <v>0</v>
      </c>
      <c r="H30" s="39">
        <v>4</v>
      </c>
      <c r="I30" s="39" t="s">
        <v>89</v>
      </c>
      <c r="J30" s="40">
        <v>3</v>
      </c>
      <c r="K30" s="38"/>
      <c r="L30" s="39"/>
      <c r="M30" s="39"/>
      <c r="N30" s="39"/>
      <c r="O30" s="40"/>
      <c r="P30" s="38"/>
      <c r="Q30" s="39"/>
      <c r="R30" s="39"/>
      <c r="S30" s="39"/>
      <c r="T30" s="40"/>
      <c r="U30" s="38"/>
      <c r="V30" s="39"/>
      <c r="W30" s="39"/>
      <c r="X30" s="39"/>
      <c r="Y30" s="40"/>
      <c r="Z30" s="273"/>
      <c r="AA30" s="341">
        <v>6</v>
      </c>
      <c r="AB30" s="322" t="s">
        <v>106</v>
      </c>
      <c r="AC30" s="339"/>
    </row>
    <row r="31" spans="1:29" ht="12.75">
      <c r="A31" s="22">
        <v>10</v>
      </c>
      <c r="B31" s="34" t="s">
        <v>19</v>
      </c>
      <c r="C31" s="46" t="s">
        <v>107</v>
      </c>
      <c r="D31" s="36">
        <v>12</v>
      </c>
      <c r="E31" s="37">
        <f t="shared" si="0"/>
        <v>3</v>
      </c>
      <c r="F31" s="38"/>
      <c r="G31" s="39"/>
      <c r="H31" s="39"/>
      <c r="I31" s="39"/>
      <c r="J31" s="40"/>
      <c r="K31" s="38">
        <v>8</v>
      </c>
      <c r="L31" s="39">
        <v>0</v>
      </c>
      <c r="M31" s="39">
        <v>4</v>
      </c>
      <c r="N31" s="39" t="s">
        <v>137</v>
      </c>
      <c r="O31" s="40">
        <v>3</v>
      </c>
      <c r="P31" s="38"/>
      <c r="Q31" s="39"/>
      <c r="R31" s="39"/>
      <c r="S31" s="39"/>
      <c r="T31" s="40"/>
      <c r="U31" s="38"/>
      <c r="V31" s="39"/>
      <c r="W31" s="39"/>
      <c r="X31" s="39"/>
      <c r="Y31" s="40"/>
      <c r="Z31" s="273" t="s">
        <v>51</v>
      </c>
      <c r="AA31" s="345"/>
      <c r="AB31" s="346"/>
      <c r="AC31" s="339"/>
    </row>
    <row r="32" spans="1:29" ht="12.75">
      <c r="A32" s="22">
        <v>11</v>
      </c>
      <c r="B32" s="34" t="s">
        <v>20</v>
      </c>
      <c r="C32" s="46" t="s">
        <v>108</v>
      </c>
      <c r="D32" s="36">
        <v>12</v>
      </c>
      <c r="E32" s="37">
        <f t="shared" si="0"/>
        <v>3</v>
      </c>
      <c r="F32" s="38"/>
      <c r="G32" s="39"/>
      <c r="H32" s="39"/>
      <c r="I32" s="39"/>
      <c r="J32" s="40"/>
      <c r="K32" s="38"/>
      <c r="L32" s="39"/>
      <c r="M32" s="39"/>
      <c r="N32" s="39"/>
      <c r="O32" s="40"/>
      <c r="P32" s="38">
        <v>8</v>
      </c>
      <c r="Q32" s="39">
        <v>0</v>
      </c>
      <c r="R32" s="39">
        <v>4</v>
      </c>
      <c r="S32" s="39" t="s">
        <v>89</v>
      </c>
      <c r="T32" s="40">
        <v>3</v>
      </c>
      <c r="U32" s="38"/>
      <c r="V32" s="39"/>
      <c r="W32" s="39"/>
      <c r="X32" s="39"/>
      <c r="Y32" s="40"/>
      <c r="Z32" s="273" t="s">
        <v>52</v>
      </c>
      <c r="AA32" s="342"/>
      <c r="AB32" s="323"/>
      <c r="AC32" s="339"/>
    </row>
    <row r="33" spans="1:29" ht="12.75">
      <c r="A33" s="22">
        <v>12</v>
      </c>
      <c r="B33" s="34" t="s">
        <v>21</v>
      </c>
      <c r="C33" s="46" t="s">
        <v>109</v>
      </c>
      <c r="D33" s="36">
        <v>12</v>
      </c>
      <c r="E33" s="37">
        <f t="shared" si="0"/>
        <v>4</v>
      </c>
      <c r="F33" s="38">
        <v>8</v>
      </c>
      <c r="G33" s="39">
        <v>0</v>
      </c>
      <c r="H33" s="39">
        <v>4</v>
      </c>
      <c r="I33" s="39" t="s">
        <v>137</v>
      </c>
      <c r="J33" s="309">
        <v>4</v>
      </c>
      <c r="K33" s="38"/>
      <c r="L33" s="39"/>
      <c r="M33" s="39"/>
      <c r="N33" s="39"/>
      <c r="O33" s="40"/>
      <c r="P33" s="38"/>
      <c r="Q33" s="39"/>
      <c r="R33" s="39"/>
      <c r="S33" s="39"/>
      <c r="T33" s="40"/>
      <c r="U33" s="38"/>
      <c r="V33" s="39"/>
      <c r="W33" s="39"/>
      <c r="X33" s="39"/>
      <c r="Y33" s="40"/>
      <c r="Z33" s="273"/>
      <c r="AA33" s="341">
        <v>5</v>
      </c>
      <c r="AB33" s="322" t="s">
        <v>110</v>
      </c>
      <c r="AC33" s="339"/>
    </row>
    <row r="34" spans="1:29" ht="12.75">
      <c r="A34" s="22">
        <v>13</v>
      </c>
      <c r="B34" s="34" t="s">
        <v>22</v>
      </c>
      <c r="C34" s="46" t="s">
        <v>111</v>
      </c>
      <c r="D34" s="36">
        <v>12</v>
      </c>
      <c r="E34" s="37">
        <f t="shared" si="0"/>
        <v>4</v>
      </c>
      <c r="F34" s="38"/>
      <c r="G34" s="39"/>
      <c r="H34" s="39"/>
      <c r="I34" s="39"/>
      <c r="J34" s="40"/>
      <c r="K34" s="38">
        <v>8</v>
      </c>
      <c r="L34" s="39">
        <v>0</v>
      </c>
      <c r="M34" s="39">
        <v>4</v>
      </c>
      <c r="N34" s="39" t="s">
        <v>89</v>
      </c>
      <c r="O34" s="40">
        <v>4</v>
      </c>
      <c r="P34" s="38"/>
      <c r="Q34" s="39"/>
      <c r="R34" s="39"/>
      <c r="S34" s="39"/>
      <c r="T34" s="40"/>
      <c r="U34" s="38"/>
      <c r="V34" s="39"/>
      <c r="W34" s="39"/>
      <c r="X34" s="39"/>
      <c r="Y34" s="40"/>
      <c r="Z34" s="273" t="s">
        <v>53</v>
      </c>
      <c r="AA34" s="342"/>
      <c r="AB34" s="346"/>
      <c r="AC34" s="339"/>
    </row>
    <row r="35" spans="1:29" ht="12.75">
      <c r="A35" s="22">
        <v>14</v>
      </c>
      <c r="B35" s="34" t="s">
        <v>23</v>
      </c>
      <c r="C35" s="46" t="s">
        <v>112</v>
      </c>
      <c r="D35" s="36">
        <v>8</v>
      </c>
      <c r="E35" s="37">
        <f t="shared" si="0"/>
        <v>3</v>
      </c>
      <c r="F35" s="38">
        <v>4</v>
      </c>
      <c r="G35" s="39">
        <v>0</v>
      </c>
      <c r="H35" s="39">
        <v>4</v>
      </c>
      <c r="I35" s="39" t="s">
        <v>137</v>
      </c>
      <c r="J35" s="40">
        <v>3</v>
      </c>
      <c r="K35" s="38"/>
      <c r="L35" s="39"/>
      <c r="M35" s="39"/>
      <c r="N35" s="39"/>
      <c r="O35" s="40"/>
      <c r="P35" s="38"/>
      <c r="Q35" s="39"/>
      <c r="R35" s="39"/>
      <c r="S35" s="39"/>
      <c r="T35" s="40"/>
      <c r="U35" s="38"/>
      <c r="V35" s="39"/>
      <c r="W35" s="39"/>
      <c r="X35" s="39"/>
      <c r="Y35" s="40"/>
      <c r="Z35" s="281"/>
      <c r="AA35" s="341">
        <v>4</v>
      </c>
      <c r="AB35" s="322" t="s">
        <v>113</v>
      </c>
      <c r="AC35" s="339"/>
    </row>
    <row r="36" spans="1:29" ht="12.75">
      <c r="A36" s="22">
        <v>15</v>
      </c>
      <c r="B36" s="34" t="s">
        <v>24</v>
      </c>
      <c r="C36" s="46" t="s">
        <v>114</v>
      </c>
      <c r="D36" s="36">
        <v>12</v>
      </c>
      <c r="E36" s="37">
        <f t="shared" si="0"/>
        <v>4</v>
      </c>
      <c r="F36" s="38"/>
      <c r="G36" s="39"/>
      <c r="H36" s="39"/>
      <c r="I36" s="39"/>
      <c r="J36" s="40"/>
      <c r="K36" s="38">
        <v>8</v>
      </c>
      <c r="L36" s="39">
        <v>0</v>
      </c>
      <c r="M36" s="39">
        <v>4</v>
      </c>
      <c r="N36" s="39" t="s">
        <v>89</v>
      </c>
      <c r="O36" s="40">
        <v>4</v>
      </c>
      <c r="P36" s="38"/>
      <c r="Q36" s="39"/>
      <c r="R36" s="39"/>
      <c r="S36" s="39"/>
      <c r="T36" s="40"/>
      <c r="U36" s="38"/>
      <c r="V36" s="39"/>
      <c r="W36" s="39"/>
      <c r="X36" s="39"/>
      <c r="Y36" s="40"/>
      <c r="Z36" s="273" t="s">
        <v>54</v>
      </c>
      <c r="AA36" s="342"/>
      <c r="AB36" s="323"/>
      <c r="AC36" s="339"/>
    </row>
    <row r="37" spans="1:29" ht="12.75">
      <c r="A37" s="22">
        <v>16</v>
      </c>
      <c r="B37" s="34" t="s">
        <v>25</v>
      </c>
      <c r="C37" s="46" t="s">
        <v>115</v>
      </c>
      <c r="D37" s="36">
        <v>12</v>
      </c>
      <c r="E37" s="37">
        <f t="shared" si="0"/>
        <v>3</v>
      </c>
      <c r="F37" s="38">
        <v>12</v>
      </c>
      <c r="G37" s="39">
        <v>0</v>
      </c>
      <c r="H37" s="39">
        <v>0</v>
      </c>
      <c r="I37" s="39" t="s">
        <v>137</v>
      </c>
      <c r="J37" s="40">
        <v>3</v>
      </c>
      <c r="K37" s="38"/>
      <c r="L37" s="39"/>
      <c r="M37" s="39"/>
      <c r="N37" s="39"/>
      <c r="O37" s="40"/>
      <c r="P37" s="38"/>
      <c r="Q37" s="39"/>
      <c r="R37" s="39"/>
      <c r="S37" s="39"/>
      <c r="T37" s="40"/>
      <c r="U37" s="38"/>
      <c r="V37" s="39"/>
      <c r="W37" s="39"/>
      <c r="X37" s="39"/>
      <c r="Y37" s="40"/>
      <c r="Z37" s="281"/>
      <c r="AA37" s="310"/>
      <c r="AB37" s="311"/>
      <c r="AC37" s="339"/>
    </row>
    <row r="38" spans="1:29" ht="13.5" thickBot="1">
      <c r="A38" s="87"/>
      <c r="B38" s="88"/>
      <c r="C38" s="89" t="s">
        <v>96</v>
      </c>
      <c r="D38" s="90">
        <f>SUM(D28:D37)</f>
        <v>104</v>
      </c>
      <c r="E38" s="104">
        <f>SUM(E29:E37)</f>
        <v>31</v>
      </c>
      <c r="F38" s="60"/>
      <c r="G38" s="61"/>
      <c r="H38" s="61"/>
      <c r="I38" s="61"/>
      <c r="J38" s="62"/>
      <c r="K38" s="60"/>
      <c r="L38" s="61"/>
      <c r="M38" s="61"/>
      <c r="N38" s="61"/>
      <c r="O38" s="62"/>
      <c r="P38" s="60"/>
      <c r="Q38" s="61"/>
      <c r="R38" s="61"/>
      <c r="S38" s="61"/>
      <c r="T38" s="62"/>
      <c r="U38" s="60"/>
      <c r="V38" s="61"/>
      <c r="W38" s="61"/>
      <c r="X38" s="61"/>
      <c r="Y38" s="62"/>
      <c r="Z38" s="282"/>
      <c r="AA38" s="105"/>
      <c r="AB38" s="106"/>
      <c r="AC38" s="340"/>
    </row>
    <row r="39" spans="1:29" ht="0.75" customHeight="1" thickBot="1">
      <c r="A39" s="107"/>
      <c r="B39" s="77"/>
      <c r="C39" s="108"/>
      <c r="D39" s="97"/>
      <c r="E39" s="98"/>
      <c r="F39" s="109"/>
      <c r="G39" s="110"/>
      <c r="H39" s="110"/>
      <c r="I39" s="110"/>
      <c r="J39" s="111"/>
      <c r="K39" s="112"/>
      <c r="L39" s="110"/>
      <c r="M39" s="110"/>
      <c r="N39" s="110"/>
      <c r="O39" s="113"/>
      <c r="P39" s="109"/>
      <c r="Q39" s="110"/>
      <c r="R39" s="110"/>
      <c r="S39" s="110"/>
      <c r="T39" s="111"/>
      <c r="U39" s="112"/>
      <c r="V39" s="110"/>
      <c r="W39" s="110"/>
      <c r="X39" s="110"/>
      <c r="Y39" s="113"/>
      <c r="Z39" s="283"/>
      <c r="AA39" s="84"/>
      <c r="AB39" s="114"/>
      <c r="AC39" s="33"/>
    </row>
    <row r="40" spans="1:29" ht="12.75">
      <c r="A40" s="15"/>
      <c r="B40" s="115"/>
      <c r="C40" s="116" t="s">
        <v>116</v>
      </c>
      <c r="D40" s="72"/>
      <c r="E40" s="71"/>
      <c r="F40" s="73"/>
      <c r="G40" s="73"/>
      <c r="H40" s="73"/>
      <c r="I40" s="73"/>
      <c r="J40" s="117"/>
      <c r="K40" s="72"/>
      <c r="L40" s="73"/>
      <c r="M40" s="73"/>
      <c r="N40" s="73"/>
      <c r="O40" s="74"/>
      <c r="P40" s="73"/>
      <c r="Q40" s="73"/>
      <c r="R40" s="73"/>
      <c r="S40" s="73"/>
      <c r="T40" s="117"/>
      <c r="U40" s="72"/>
      <c r="V40" s="73"/>
      <c r="W40" s="73"/>
      <c r="X40" s="73"/>
      <c r="Y40" s="74"/>
      <c r="Z40" s="284"/>
      <c r="AA40" s="119"/>
      <c r="AB40" s="120"/>
      <c r="AC40" s="121"/>
    </row>
    <row r="41" spans="1:29" ht="12.75">
      <c r="A41" s="22"/>
      <c r="B41" s="122"/>
      <c r="C41" s="35">
        <f>E50/120</f>
        <v>0.2</v>
      </c>
      <c r="D41" s="38"/>
      <c r="E41" s="79"/>
      <c r="F41" s="41"/>
      <c r="G41" s="39"/>
      <c r="H41" s="39"/>
      <c r="I41" s="39"/>
      <c r="J41" s="123"/>
      <c r="K41" s="38"/>
      <c r="L41" s="39"/>
      <c r="M41" s="39"/>
      <c r="N41" s="39"/>
      <c r="O41" s="40"/>
      <c r="P41" s="39"/>
      <c r="Q41" s="39"/>
      <c r="R41" s="39"/>
      <c r="S41" s="39"/>
      <c r="T41" s="123"/>
      <c r="U41" s="38"/>
      <c r="V41" s="39"/>
      <c r="W41" s="39"/>
      <c r="X41" s="39"/>
      <c r="Y41" s="40"/>
      <c r="Z41" s="285"/>
      <c r="AA41" s="125"/>
      <c r="AB41" s="103"/>
      <c r="AC41" s="126"/>
    </row>
    <row r="42" spans="1:29" ht="12.75">
      <c r="A42" s="22">
        <v>17</v>
      </c>
      <c r="B42" s="127" t="s">
        <v>26</v>
      </c>
      <c r="C42" s="128" t="s">
        <v>117</v>
      </c>
      <c r="D42" s="36">
        <v>16</v>
      </c>
      <c r="E42" s="264">
        <f aca="true" t="shared" si="1" ref="E42:E49">SUM(J42,O42,T42,Y42)</f>
        <v>3</v>
      </c>
      <c r="F42" s="128">
        <v>8</v>
      </c>
      <c r="G42" s="129">
        <v>4</v>
      </c>
      <c r="H42" s="129">
        <v>4</v>
      </c>
      <c r="I42" s="129" t="s">
        <v>89</v>
      </c>
      <c r="J42" s="129">
        <v>3</v>
      </c>
      <c r="K42" s="130"/>
      <c r="L42" s="129"/>
      <c r="M42" s="129"/>
      <c r="N42" s="129"/>
      <c r="O42" s="131"/>
      <c r="P42" s="129"/>
      <c r="Q42" s="129"/>
      <c r="R42" s="129"/>
      <c r="S42" s="129"/>
      <c r="T42" s="129"/>
      <c r="U42" s="130"/>
      <c r="V42" s="129"/>
      <c r="W42" s="129"/>
      <c r="X42" s="129"/>
      <c r="Y42" s="131"/>
      <c r="Z42" s="286"/>
      <c r="AA42" s="132">
        <v>3</v>
      </c>
      <c r="AB42" s="133" t="s">
        <v>118</v>
      </c>
      <c r="AC42" s="134"/>
    </row>
    <row r="43" spans="1:29" ht="12.75">
      <c r="A43" s="22">
        <v>18</v>
      </c>
      <c r="B43" s="127" t="s">
        <v>27</v>
      </c>
      <c r="C43" s="128" t="s">
        <v>119</v>
      </c>
      <c r="D43" s="36">
        <v>12</v>
      </c>
      <c r="E43" s="264">
        <f t="shared" si="1"/>
        <v>4</v>
      </c>
      <c r="F43" s="128"/>
      <c r="G43" s="129"/>
      <c r="H43" s="129"/>
      <c r="I43" s="129"/>
      <c r="J43" s="129"/>
      <c r="K43" s="130">
        <v>8</v>
      </c>
      <c r="L43" s="129">
        <v>0</v>
      </c>
      <c r="M43" s="129">
        <v>4</v>
      </c>
      <c r="N43" s="129" t="s">
        <v>137</v>
      </c>
      <c r="O43" s="131">
        <v>4</v>
      </c>
      <c r="P43" s="129"/>
      <c r="Q43" s="129"/>
      <c r="R43" s="129"/>
      <c r="S43" s="129"/>
      <c r="T43" s="129"/>
      <c r="U43" s="130"/>
      <c r="V43" s="129"/>
      <c r="W43" s="129"/>
      <c r="X43" s="129"/>
      <c r="Y43" s="131"/>
      <c r="Z43" s="286"/>
      <c r="AA43" s="312">
        <v>6</v>
      </c>
      <c r="AB43" s="313" t="s">
        <v>65</v>
      </c>
      <c r="AC43" s="134"/>
    </row>
    <row r="44" spans="1:29" ht="12.75">
      <c r="A44" s="22">
        <v>19</v>
      </c>
      <c r="B44" s="127" t="s">
        <v>28</v>
      </c>
      <c r="C44" s="128" t="s">
        <v>120</v>
      </c>
      <c r="D44" s="36">
        <v>16</v>
      </c>
      <c r="E44" s="264">
        <f t="shared" si="1"/>
        <v>4</v>
      </c>
      <c r="F44" s="128"/>
      <c r="G44" s="129"/>
      <c r="H44" s="129"/>
      <c r="I44" s="129"/>
      <c r="J44" s="129"/>
      <c r="K44" s="130"/>
      <c r="L44" s="129"/>
      <c r="M44" s="129"/>
      <c r="N44" s="129"/>
      <c r="O44" s="131"/>
      <c r="P44" s="129">
        <v>8</v>
      </c>
      <c r="Q44" s="129">
        <v>4</v>
      </c>
      <c r="R44" s="129">
        <v>4</v>
      </c>
      <c r="S44" s="129" t="s">
        <v>137</v>
      </c>
      <c r="T44" s="129">
        <v>4</v>
      </c>
      <c r="U44" s="130"/>
      <c r="V44" s="129"/>
      <c r="W44" s="129"/>
      <c r="X44" s="129"/>
      <c r="Y44" s="131"/>
      <c r="Z44" s="286"/>
      <c r="AA44" s="312">
        <v>3</v>
      </c>
      <c r="AB44" s="133" t="s">
        <v>121</v>
      </c>
      <c r="AC44" s="134"/>
    </row>
    <row r="45" spans="1:29" ht="12.75">
      <c r="A45" s="22">
        <v>20</v>
      </c>
      <c r="B45" s="127" t="s">
        <v>29</v>
      </c>
      <c r="C45" s="128" t="s">
        <v>122</v>
      </c>
      <c r="D45" s="36">
        <v>12</v>
      </c>
      <c r="E45" s="264">
        <f t="shared" si="1"/>
        <v>4</v>
      </c>
      <c r="F45" s="128"/>
      <c r="G45" s="129"/>
      <c r="H45" s="129"/>
      <c r="I45" s="129"/>
      <c r="J45" s="129"/>
      <c r="K45" s="130">
        <v>12</v>
      </c>
      <c r="L45" s="129">
        <v>0</v>
      </c>
      <c r="M45" s="129">
        <v>0</v>
      </c>
      <c r="N45" s="129" t="s">
        <v>89</v>
      </c>
      <c r="O45" s="131">
        <v>4</v>
      </c>
      <c r="P45" s="129"/>
      <c r="Q45" s="129"/>
      <c r="R45" s="129"/>
      <c r="S45" s="129"/>
      <c r="T45" s="129"/>
      <c r="U45" s="130"/>
      <c r="V45" s="129"/>
      <c r="W45" s="129"/>
      <c r="X45" s="129"/>
      <c r="Y45" s="131"/>
      <c r="Z45" s="286"/>
      <c r="AA45" s="132">
        <v>3</v>
      </c>
      <c r="AB45" s="133" t="s">
        <v>123</v>
      </c>
      <c r="AC45" s="134"/>
    </row>
    <row r="46" spans="1:29" ht="12.75">
      <c r="A46" s="22">
        <v>21</v>
      </c>
      <c r="B46" s="127" t="s">
        <v>30</v>
      </c>
      <c r="C46" s="128" t="s">
        <v>7</v>
      </c>
      <c r="D46" s="36">
        <v>8</v>
      </c>
      <c r="E46" s="264">
        <f t="shared" si="1"/>
        <v>2</v>
      </c>
      <c r="F46" s="128"/>
      <c r="G46" s="129"/>
      <c r="H46" s="129"/>
      <c r="I46" s="129"/>
      <c r="J46" s="129"/>
      <c r="K46" s="38"/>
      <c r="L46" s="39"/>
      <c r="M46" s="39"/>
      <c r="N46" s="39"/>
      <c r="O46" s="135"/>
      <c r="P46" s="129"/>
      <c r="Q46" s="129"/>
      <c r="R46" s="129"/>
      <c r="S46" s="129"/>
      <c r="T46" s="129"/>
      <c r="U46" s="130">
        <v>8</v>
      </c>
      <c r="V46" s="129">
        <v>0</v>
      </c>
      <c r="W46" s="129">
        <v>0</v>
      </c>
      <c r="X46" s="129" t="s">
        <v>137</v>
      </c>
      <c r="Y46" s="131">
        <v>2</v>
      </c>
      <c r="Z46" s="286"/>
      <c r="AA46" s="132"/>
      <c r="AC46" s="134"/>
    </row>
    <row r="47" spans="1:29" ht="12.75">
      <c r="A47" s="22">
        <v>22</v>
      </c>
      <c r="B47" s="127" t="s">
        <v>31</v>
      </c>
      <c r="C47" s="136" t="s">
        <v>124</v>
      </c>
      <c r="D47" s="36">
        <v>8</v>
      </c>
      <c r="E47" s="264">
        <f t="shared" si="1"/>
        <v>2</v>
      </c>
      <c r="F47" s="128"/>
      <c r="G47" s="129"/>
      <c r="H47" s="129"/>
      <c r="I47" s="129"/>
      <c r="J47" s="129"/>
      <c r="K47" s="130">
        <v>8</v>
      </c>
      <c r="L47" s="129">
        <v>0</v>
      </c>
      <c r="M47" s="129">
        <v>0</v>
      </c>
      <c r="N47" s="129" t="s">
        <v>89</v>
      </c>
      <c r="O47" s="131">
        <v>2</v>
      </c>
      <c r="P47" s="129"/>
      <c r="Q47" s="129"/>
      <c r="R47" s="129"/>
      <c r="S47" s="129"/>
      <c r="T47" s="129"/>
      <c r="U47" s="130"/>
      <c r="V47" s="129"/>
      <c r="W47" s="129"/>
      <c r="X47" s="129"/>
      <c r="Y47" s="131"/>
      <c r="Z47" s="286"/>
      <c r="AA47" s="132"/>
      <c r="AC47" s="134"/>
    </row>
    <row r="48" spans="1:29" ht="12.75">
      <c r="A48" s="22">
        <v>23</v>
      </c>
      <c r="B48" s="127" t="s">
        <v>32</v>
      </c>
      <c r="C48" s="261" t="s">
        <v>125</v>
      </c>
      <c r="D48" s="36">
        <v>12</v>
      </c>
      <c r="E48" s="264">
        <f t="shared" si="1"/>
        <v>3</v>
      </c>
      <c r="F48" s="128">
        <v>8</v>
      </c>
      <c r="G48" s="129">
        <v>4</v>
      </c>
      <c r="H48" s="129">
        <v>0</v>
      </c>
      <c r="I48" s="129" t="s">
        <v>137</v>
      </c>
      <c r="J48" s="129">
        <v>3</v>
      </c>
      <c r="K48" s="130"/>
      <c r="L48" s="129"/>
      <c r="M48" s="129"/>
      <c r="N48" s="129"/>
      <c r="O48" s="131"/>
      <c r="P48" s="129"/>
      <c r="Q48" s="129"/>
      <c r="R48" s="129"/>
      <c r="S48" s="129"/>
      <c r="T48" s="129"/>
      <c r="U48" s="130"/>
      <c r="V48" s="129"/>
      <c r="W48" s="129"/>
      <c r="X48" s="129"/>
      <c r="Y48" s="131"/>
      <c r="Z48" s="286"/>
      <c r="AA48" s="132"/>
      <c r="AC48" s="134"/>
    </row>
    <row r="49" spans="1:29" ht="12.75">
      <c r="A49" s="22">
        <v>24</v>
      </c>
      <c r="B49" s="137" t="s">
        <v>33</v>
      </c>
      <c r="C49" s="261" t="s">
        <v>155</v>
      </c>
      <c r="D49" s="36">
        <v>8</v>
      </c>
      <c r="E49" s="264">
        <f t="shared" si="1"/>
        <v>2</v>
      </c>
      <c r="F49" s="41"/>
      <c r="G49" s="39"/>
      <c r="H49" s="39"/>
      <c r="I49" s="39"/>
      <c r="J49" s="123"/>
      <c r="K49" s="38"/>
      <c r="L49" s="39"/>
      <c r="M49" s="39"/>
      <c r="N49" s="39"/>
      <c r="O49" s="40"/>
      <c r="P49" s="39"/>
      <c r="Q49" s="39"/>
      <c r="R49" s="39"/>
      <c r="S49" s="39"/>
      <c r="T49" s="123"/>
      <c r="U49" s="38">
        <v>0</v>
      </c>
      <c r="V49" s="39">
        <v>8</v>
      </c>
      <c r="W49" s="39">
        <v>0</v>
      </c>
      <c r="X49" s="39" t="s">
        <v>137</v>
      </c>
      <c r="Y49" s="40">
        <v>2</v>
      </c>
      <c r="Z49" s="285"/>
      <c r="AA49" s="125"/>
      <c r="AB49" s="133" t="s">
        <v>11</v>
      </c>
      <c r="AC49" s="138"/>
    </row>
    <row r="50" spans="1:29" ht="13.5" thickBot="1">
      <c r="A50" s="22"/>
      <c r="B50" s="137"/>
      <c r="C50" s="89" t="s">
        <v>96</v>
      </c>
      <c r="D50" s="38">
        <f>SUM(D42:D49)</f>
        <v>92</v>
      </c>
      <c r="E50" s="135">
        <f>SUM(E42:E49)</f>
        <v>24</v>
      </c>
      <c r="F50" s="41"/>
      <c r="G50" s="39"/>
      <c r="H50" s="39"/>
      <c r="I50" s="39"/>
      <c r="J50" s="123"/>
      <c r="K50" s="38"/>
      <c r="L50" s="39"/>
      <c r="M50" s="39"/>
      <c r="N50" s="39"/>
      <c r="O50" s="40"/>
      <c r="P50" s="39"/>
      <c r="Q50" s="39"/>
      <c r="R50" s="39"/>
      <c r="S50" s="39"/>
      <c r="T50" s="123"/>
      <c r="U50" s="38"/>
      <c r="V50" s="39"/>
      <c r="W50" s="39"/>
      <c r="X50" s="39"/>
      <c r="Y50" s="40"/>
      <c r="Z50" s="285"/>
      <c r="AA50" s="125"/>
      <c r="AC50" s="138"/>
    </row>
    <row r="51" spans="1:29" ht="12.75">
      <c r="A51" s="50"/>
      <c r="B51" s="139"/>
      <c r="C51" s="140" t="s">
        <v>126</v>
      </c>
      <c r="D51" s="72"/>
      <c r="E51" s="71"/>
      <c r="F51" s="263"/>
      <c r="G51" s="73"/>
      <c r="H51" s="73"/>
      <c r="I51" s="73"/>
      <c r="J51" s="117"/>
      <c r="K51" s="72"/>
      <c r="L51" s="73"/>
      <c r="M51" s="73"/>
      <c r="N51" s="73"/>
      <c r="O51" s="74"/>
      <c r="P51" s="73"/>
      <c r="Q51" s="73"/>
      <c r="R51" s="73"/>
      <c r="S51" s="73"/>
      <c r="T51" s="117"/>
      <c r="U51" s="72"/>
      <c r="V51" s="73"/>
      <c r="W51" s="73"/>
      <c r="X51" s="73"/>
      <c r="Y51" s="74"/>
      <c r="Z51" s="284"/>
      <c r="AA51" s="119"/>
      <c r="AB51" s="120"/>
      <c r="AC51" s="126"/>
    </row>
    <row r="52" spans="1:29" ht="12.75">
      <c r="A52" s="22"/>
      <c r="B52" s="141"/>
      <c r="C52" s="35">
        <f>E60/120</f>
        <v>0.15833333333333333</v>
      </c>
      <c r="D52" s="142"/>
      <c r="E52" s="143"/>
      <c r="F52" s="128"/>
      <c r="G52" s="129"/>
      <c r="H52" s="129"/>
      <c r="I52" s="129"/>
      <c r="J52" s="129"/>
      <c r="K52" s="130"/>
      <c r="L52" s="129"/>
      <c r="M52" s="129"/>
      <c r="N52" s="129"/>
      <c r="O52" s="131"/>
      <c r="P52" s="129"/>
      <c r="Q52" s="129"/>
      <c r="R52" s="129"/>
      <c r="S52" s="129"/>
      <c r="T52" s="129"/>
      <c r="U52" s="130"/>
      <c r="V52" s="129"/>
      <c r="W52" s="129"/>
      <c r="X52" s="129"/>
      <c r="Y52" s="131"/>
      <c r="Z52" s="286"/>
      <c r="AA52" s="132"/>
      <c r="AB52" s="144"/>
      <c r="AC52" s="126"/>
    </row>
    <row r="53" spans="1:29" ht="12.75" customHeight="1">
      <c r="A53" s="22">
        <v>25</v>
      </c>
      <c r="B53" s="127" t="s">
        <v>34</v>
      </c>
      <c r="C53" s="128" t="s">
        <v>127</v>
      </c>
      <c r="D53" s="36">
        <v>8</v>
      </c>
      <c r="E53" s="264">
        <f aca="true" t="shared" si="2" ref="E53:E59">SUM(J53,O53,T53,Y53)</f>
        <v>2</v>
      </c>
      <c r="F53" s="41"/>
      <c r="G53" s="39"/>
      <c r="H53" s="39"/>
      <c r="I53" s="39"/>
      <c r="J53" s="39"/>
      <c r="K53" s="38"/>
      <c r="L53" s="39"/>
      <c r="M53" s="39"/>
      <c r="N53" s="39"/>
      <c r="O53" s="135"/>
      <c r="P53" s="39"/>
      <c r="Q53" s="39"/>
      <c r="R53" s="39"/>
      <c r="S53" s="39"/>
      <c r="T53" s="39"/>
      <c r="U53" s="38">
        <v>4</v>
      </c>
      <c r="V53" s="39">
        <v>4</v>
      </c>
      <c r="W53" s="39">
        <v>0</v>
      </c>
      <c r="X53" s="39" t="s">
        <v>137</v>
      </c>
      <c r="Y53" s="135">
        <v>2</v>
      </c>
      <c r="Z53" s="315"/>
      <c r="AA53" s="341">
        <v>9</v>
      </c>
      <c r="AB53" s="350" t="s">
        <v>13</v>
      </c>
      <c r="AC53" s="134"/>
    </row>
    <row r="54" spans="1:29" ht="12.75">
      <c r="A54" s="22">
        <v>26</v>
      </c>
      <c r="B54" s="127" t="s">
        <v>35</v>
      </c>
      <c r="C54" s="128" t="s">
        <v>128</v>
      </c>
      <c r="D54" s="36">
        <v>12</v>
      </c>
      <c r="E54" s="264">
        <f t="shared" si="2"/>
        <v>3</v>
      </c>
      <c r="F54" s="41"/>
      <c r="G54" s="39"/>
      <c r="H54" s="39"/>
      <c r="I54" s="39"/>
      <c r="J54" s="39"/>
      <c r="K54" s="38"/>
      <c r="L54" s="39"/>
      <c r="M54" s="39"/>
      <c r="N54" s="39"/>
      <c r="O54" s="135"/>
      <c r="P54" s="39">
        <v>8</v>
      </c>
      <c r="Q54" s="39">
        <v>4</v>
      </c>
      <c r="R54" s="39">
        <v>0</v>
      </c>
      <c r="S54" s="39" t="s">
        <v>89</v>
      </c>
      <c r="T54" s="39">
        <v>3</v>
      </c>
      <c r="U54" s="38"/>
      <c r="V54" s="39"/>
      <c r="W54" s="39"/>
      <c r="X54" s="39"/>
      <c r="Y54" s="135"/>
      <c r="Z54" s="315" t="s">
        <v>55</v>
      </c>
      <c r="AA54" s="345"/>
      <c r="AB54" s="351"/>
      <c r="AC54" s="134"/>
    </row>
    <row r="55" spans="1:29" ht="12.75">
      <c r="A55" s="22">
        <v>27</v>
      </c>
      <c r="B55" s="127" t="s">
        <v>36</v>
      </c>
      <c r="C55" s="128" t="s">
        <v>129</v>
      </c>
      <c r="D55" s="36">
        <v>12</v>
      </c>
      <c r="E55" s="264">
        <f t="shared" si="2"/>
        <v>3</v>
      </c>
      <c r="F55" s="41"/>
      <c r="G55" s="39"/>
      <c r="H55" s="39"/>
      <c r="I55" s="39"/>
      <c r="J55" s="39"/>
      <c r="K55" s="38"/>
      <c r="L55" s="39"/>
      <c r="M55" s="39"/>
      <c r="N55" s="39"/>
      <c r="O55" s="135"/>
      <c r="P55" s="39">
        <v>8</v>
      </c>
      <c r="Q55" s="39">
        <v>0</v>
      </c>
      <c r="R55" s="39">
        <v>4</v>
      </c>
      <c r="S55" s="39" t="s">
        <v>137</v>
      </c>
      <c r="T55" s="39">
        <v>3</v>
      </c>
      <c r="U55" s="38"/>
      <c r="V55" s="39"/>
      <c r="W55" s="39"/>
      <c r="X55" s="39"/>
      <c r="Y55" s="135"/>
      <c r="Z55" s="315" t="s">
        <v>55</v>
      </c>
      <c r="AA55" s="345"/>
      <c r="AB55" s="351"/>
      <c r="AC55" s="134"/>
    </row>
    <row r="56" spans="1:29" ht="12.75">
      <c r="A56" s="22">
        <v>28</v>
      </c>
      <c r="B56" s="127" t="s">
        <v>37</v>
      </c>
      <c r="C56" s="128" t="s">
        <v>130</v>
      </c>
      <c r="D56" s="36">
        <v>12</v>
      </c>
      <c r="E56" s="264">
        <f t="shared" si="2"/>
        <v>3</v>
      </c>
      <c r="F56" s="41"/>
      <c r="G56" s="39"/>
      <c r="H56" s="39"/>
      <c r="I56" s="39"/>
      <c r="J56" s="39"/>
      <c r="K56" s="38"/>
      <c r="L56" s="39"/>
      <c r="M56" s="39"/>
      <c r="N56" s="39"/>
      <c r="O56" s="135"/>
      <c r="P56" s="39">
        <v>8</v>
      </c>
      <c r="Q56" s="39">
        <v>0</v>
      </c>
      <c r="R56" s="39">
        <v>4</v>
      </c>
      <c r="S56" s="39" t="s">
        <v>137</v>
      </c>
      <c r="T56" s="39">
        <v>3</v>
      </c>
      <c r="U56" s="38"/>
      <c r="V56" s="39"/>
      <c r="W56" s="39"/>
      <c r="X56" s="39"/>
      <c r="Y56" s="135"/>
      <c r="Z56" s="315"/>
      <c r="AA56" s="345"/>
      <c r="AB56" s="351"/>
      <c r="AC56" s="134"/>
    </row>
    <row r="57" spans="1:29" ht="12.75">
      <c r="A57" s="22">
        <v>29</v>
      </c>
      <c r="B57" s="127" t="s">
        <v>38</v>
      </c>
      <c r="C57" s="128" t="s">
        <v>131</v>
      </c>
      <c r="D57" s="36">
        <v>12</v>
      </c>
      <c r="E57" s="264">
        <f t="shared" si="2"/>
        <v>3</v>
      </c>
      <c r="F57" s="41"/>
      <c r="G57" s="39"/>
      <c r="H57" s="39"/>
      <c r="I57" s="39"/>
      <c r="J57" s="39"/>
      <c r="K57" s="38"/>
      <c r="L57" s="39"/>
      <c r="M57" s="39"/>
      <c r="N57" s="39"/>
      <c r="O57" s="135"/>
      <c r="P57" s="39"/>
      <c r="Q57" s="39"/>
      <c r="R57" s="39"/>
      <c r="S57" s="39"/>
      <c r="T57" s="39"/>
      <c r="U57" s="38">
        <v>8</v>
      </c>
      <c r="V57" s="39">
        <v>4</v>
      </c>
      <c r="W57" s="39">
        <v>0</v>
      </c>
      <c r="X57" s="39" t="s">
        <v>137</v>
      </c>
      <c r="Y57" s="135">
        <v>3</v>
      </c>
      <c r="Z57" s="315" t="s">
        <v>6</v>
      </c>
      <c r="AA57" s="345"/>
      <c r="AB57" s="351"/>
      <c r="AC57" s="134"/>
    </row>
    <row r="58" spans="1:29" ht="12.75">
      <c r="A58" s="22">
        <v>30</v>
      </c>
      <c r="B58" s="127" t="s">
        <v>39</v>
      </c>
      <c r="C58" s="128" t="s">
        <v>132</v>
      </c>
      <c r="D58" s="36">
        <v>8</v>
      </c>
      <c r="E58" s="264">
        <f t="shared" si="2"/>
        <v>2</v>
      </c>
      <c r="F58" s="41"/>
      <c r="G58" s="39"/>
      <c r="H58" s="39"/>
      <c r="I58" s="39"/>
      <c r="J58" s="39"/>
      <c r="K58" s="38"/>
      <c r="L58" s="39"/>
      <c r="M58" s="39"/>
      <c r="N58" s="39"/>
      <c r="O58" s="135"/>
      <c r="P58" s="39"/>
      <c r="Q58" s="39"/>
      <c r="R58" s="39"/>
      <c r="S58" s="39"/>
      <c r="T58" s="39"/>
      <c r="U58" s="38">
        <v>8</v>
      </c>
      <c r="V58" s="39">
        <v>0</v>
      </c>
      <c r="W58" s="39">
        <v>0</v>
      </c>
      <c r="X58" s="39" t="s">
        <v>137</v>
      </c>
      <c r="Y58" s="135">
        <v>2</v>
      </c>
      <c r="Z58" s="315" t="s">
        <v>56</v>
      </c>
      <c r="AA58" s="342"/>
      <c r="AB58" s="320"/>
      <c r="AC58" s="126"/>
    </row>
    <row r="59" spans="1:29" ht="12.75">
      <c r="A59" s="22">
        <v>31</v>
      </c>
      <c r="B59" s="127" t="s">
        <v>40</v>
      </c>
      <c r="C59" s="147" t="s">
        <v>133</v>
      </c>
      <c r="D59" s="36">
        <v>8</v>
      </c>
      <c r="E59" s="264">
        <f t="shared" si="2"/>
        <v>3</v>
      </c>
      <c r="F59" s="41"/>
      <c r="G59" s="39"/>
      <c r="H59" s="39"/>
      <c r="I59" s="39"/>
      <c r="J59" s="39"/>
      <c r="K59" s="38"/>
      <c r="L59" s="39"/>
      <c r="M59" s="39"/>
      <c r="N59" s="39"/>
      <c r="O59" s="135"/>
      <c r="P59" s="39">
        <v>0</v>
      </c>
      <c r="Q59" s="39">
        <v>4</v>
      </c>
      <c r="R59" s="39">
        <v>4</v>
      </c>
      <c r="S59" s="39" t="s">
        <v>137</v>
      </c>
      <c r="T59" s="39">
        <v>3</v>
      </c>
      <c r="U59" s="38"/>
      <c r="V59" s="39"/>
      <c r="W59" s="39"/>
      <c r="X59" s="39"/>
      <c r="Y59" s="135"/>
      <c r="Z59" s="315"/>
      <c r="AA59" s="145"/>
      <c r="AB59" s="146"/>
      <c r="AC59" s="126"/>
    </row>
    <row r="60" spans="1:29" ht="13.5" thickBot="1">
      <c r="A60" s="22"/>
      <c r="B60" s="137"/>
      <c r="C60" s="148" t="s">
        <v>96</v>
      </c>
      <c r="D60" s="38">
        <f>SUM(D53:D59)</f>
        <v>72</v>
      </c>
      <c r="E60" s="135">
        <f>SUM(E53:E59)</f>
        <v>19</v>
      </c>
      <c r="F60" s="41"/>
      <c r="G60" s="39"/>
      <c r="H60" s="39"/>
      <c r="I60" s="39"/>
      <c r="J60" s="123"/>
      <c r="K60" s="38"/>
      <c r="L60" s="39"/>
      <c r="M60" s="39"/>
      <c r="N60" s="39"/>
      <c r="O60" s="40"/>
      <c r="P60" s="39"/>
      <c r="Q60" s="39"/>
      <c r="R60" s="39"/>
      <c r="S60" s="39"/>
      <c r="T60" s="123"/>
      <c r="U60" s="38"/>
      <c r="V60" s="39"/>
      <c r="W60" s="39"/>
      <c r="X60" s="39"/>
      <c r="Y60" s="40"/>
      <c r="Z60" s="285"/>
      <c r="AA60" s="125"/>
      <c r="AB60" s="103"/>
      <c r="AC60" s="126"/>
    </row>
    <row r="61" spans="1:29" ht="12.75">
      <c r="A61" s="22"/>
      <c r="B61" s="139"/>
      <c r="C61" s="140" t="s">
        <v>134</v>
      </c>
      <c r="D61" s="72"/>
      <c r="E61" s="71"/>
      <c r="F61" s="263"/>
      <c r="G61" s="73"/>
      <c r="H61" s="73"/>
      <c r="I61" s="73"/>
      <c r="J61" s="74"/>
      <c r="K61" s="72"/>
      <c r="L61" s="73"/>
      <c r="M61" s="73"/>
      <c r="N61" s="73"/>
      <c r="O61" s="74"/>
      <c r="P61" s="72"/>
      <c r="Q61" s="73"/>
      <c r="R61" s="73"/>
      <c r="S61" s="73"/>
      <c r="T61" s="74"/>
      <c r="U61" s="72"/>
      <c r="V61" s="73"/>
      <c r="W61" s="73"/>
      <c r="X61" s="73"/>
      <c r="Y61" s="74"/>
      <c r="Z61" s="284"/>
      <c r="AA61" s="119"/>
      <c r="AB61" s="120"/>
      <c r="AC61" s="126"/>
    </row>
    <row r="62" spans="1:29" ht="12.75">
      <c r="A62" s="22"/>
      <c r="B62" s="141"/>
      <c r="C62" s="35">
        <f>E72/120</f>
        <v>0.21666666666666667</v>
      </c>
      <c r="D62" s="149"/>
      <c r="E62" s="143"/>
      <c r="F62" s="130"/>
      <c r="G62" s="129"/>
      <c r="H62" s="129"/>
      <c r="I62" s="129"/>
      <c r="J62" s="131"/>
      <c r="K62" s="130"/>
      <c r="L62" s="129"/>
      <c r="M62" s="129"/>
      <c r="N62" s="129"/>
      <c r="O62" s="131"/>
      <c r="P62" s="130"/>
      <c r="Q62" s="129"/>
      <c r="R62" s="129"/>
      <c r="S62" s="129"/>
      <c r="T62" s="131"/>
      <c r="U62" s="130"/>
      <c r="V62" s="129"/>
      <c r="W62" s="129"/>
      <c r="X62" s="129"/>
      <c r="Y62" s="131"/>
      <c r="Z62" s="287"/>
      <c r="AA62" s="132"/>
      <c r="AB62" s="144"/>
      <c r="AC62" s="126"/>
    </row>
    <row r="63" spans="1:29" ht="12.75">
      <c r="A63" s="266">
        <v>32</v>
      </c>
      <c r="B63" s="34" t="s">
        <v>41</v>
      </c>
      <c r="C63" s="262" t="s">
        <v>156</v>
      </c>
      <c r="D63" s="36">
        <v>12</v>
      </c>
      <c r="E63" s="37">
        <v>4</v>
      </c>
      <c r="F63" s="38">
        <v>12</v>
      </c>
      <c r="G63" s="39">
        <v>0</v>
      </c>
      <c r="H63" s="39">
        <v>0</v>
      </c>
      <c r="I63" s="39" t="s">
        <v>89</v>
      </c>
      <c r="J63" s="135">
        <v>4</v>
      </c>
      <c r="K63" s="38"/>
      <c r="L63" s="39"/>
      <c r="M63" s="39"/>
      <c r="N63" s="39"/>
      <c r="O63" s="135"/>
      <c r="P63" s="38"/>
      <c r="Q63" s="39"/>
      <c r="R63" s="39"/>
      <c r="S63" s="39"/>
      <c r="T63" s="135"/>
      <c r="U63" s="38"/>
      <c r="V63" s="39"/>
      <c r="W63" s="39"/>
      <c r="X63" s="39"/>
      <c r="Y63" s="135"/>
      <c r="Z63" s="288"/>
      <c r="AA63" s="267"/>
      <c r="AB63" s="201"/>
      <c r="AC63" s="126"/>
    </row>
    <row r="64" spans="1:29" ht="12.75">
      <c r="A64" s="268">
        <v>33</v>
      </c>
      <c r="B64" s="137" t="s">
        <v>42</v>
      </c>
      <c r="C64" s="265" t="s">
        <v>135</v>
      </c>
      <c r="D64" s="36">
        <v>12</v>
      </c>
      <c r="E64" s="37">
        <v>2</v>
      </c>
      <c r="F64" s="38"/>
      <c r="G64" s="39"/>
      <c r="H64" s="39"/>
      <c r="I64" s="39"/>
      <c r="J64" s="135"/>
      <c r="K64" s="38">
        <v>8</v>
      </c>
      <c r="L64" s="39">
        <v>4</v>
      </c>
      <c r="M64" s="39">
        <v>0</v>
      </c>
      <c r="N64" s="39" t="s">
        <v>137</v>
      </c>
      <c r="O64" s="135">
        <v>2</v>
      </c>
      <c r="P64" s="38"/>
      <c r="Q64" s="39"/>
      <c r="R64" s="39"/>
      <c r="S64" s="39"/>
      <c r="T64" s="135"/>
      <c r="U64" s="38"/>
      <c r="V64" s="39"/>
      <c r="W64" s="39"/>
      <c r="X64" s="39"/>
      <c r="Y64" s="135"/>
      <c r="Z64" s="288"/>
      <c r="AA64" s="267"/>
      <c r="AC64" s="150"/>
    </row>
    <row r="65" spans="1:29" ht="12.75">
      <c r="A65" s="268">
        <v>34</v>
      </c>
      <c r="B65" s="137" t="s">
        <v>43</v>
      </c>
      <c r="C65" s="41" t="s">
        <v>157</v>
      </c>
      <c r="D65" s="36">
        <v>12</v>
      </c>
      <c r="E65" s="37">
        <v>3</v>
      </c>
      <c r="F65" s="38"/>
      <c r="G65" s="39"/>
      <c r="H65" s="39"/>
      <c r="I65" s="39"/>
      <c r="J65" s="135"/>
      <c r="K65" s="38">
        <v>8</v>
      </c>
      <c r="L65" s="39">
        <v>0</v>
      </c>
      <c r="M65" s="39">
        <v>4</v>
      </c>
      <c r="N65" s="39" t="s">
        <v>89</v>
      </c>
      <c r="O65" s="135">
        <v>3</v>
      </c>
      <c r="P65" s="38"/>
      <c r="Q65" s="39"/>
      <c r="R65" s="39"/>
      <c r="S65" s="39"/>
      <c r="T65" s="135"/>
      <c r="U65" s="38"/>
      <c r="V65" s="39"/>
      <c r="W65" s="39"/>
      <c r="X65" s="39"/>
      <c r="Y65" s="135"/>
      <c r="Z65" s="288" t="s">
        <v>57</v>
      </c>
      <c r="AA65" s="267"/>
      <c r="AC65" s="134"/>
    </row>
    <row r="66" spans="1:29" ht="12.75">
      <c r="A66" s="268">
        <v>35</v>
      </c>
      <c r="B66" s="137" t="s">
        <v>44</v>
      </c>
      <c r="C66" s="41" t="s">
        <v>158</v>
      </c>
      <c r="D66" s="36">
        <v>8</v>
      </c>
      <c r="E66" s="37">
        <v>3</v>
      </c>
      <c r="F66" s="38"/>
      <c r="G66" s="39"/>
      <c r="H66" s="39"/>
      <c r="I66" s="39"/>
      <c r="J66" s="135"/>
      <c r="K66" s="38">
        <v>4</v>
      </c>
      <c r="L66" s="39">
        <v>0</v>
      </c>
      <c r="M66" s="39">
        <v>4</v>
      </c>
      <c r="N66" s="39" t="s">
        <v>137</v>
      </c>
      <c r="O66" s="135">
        <v>3</v>
      </c>
      <c r="P66" s="38"/>
      <c r="Q66" s="39"/>
      <c r="R66" s="39"/>
      <c r="S66" s="39"/>
      <c r="T66" s="135"/>
      <c r="U66" s="38"/>
      <c r="V66" s="39"/>
      <c r="W66" s="39"/>
      <c r="X66" s="39"/>
      <c r="Y66" s="135"/>
      <c r="Z66" s="288" t="s">
        <v>57</v>
      </c>
      <c r="AA66" s="267"/>
      <c r="AC66" s="134"/>
    </row>
    <row r="67" spans="1:29" ht="12.75">
      <c r="A67" s="268">
        <v>37</v>
      </c>
      <c r="B67" s="137" t="s">
        <v>45</v>
      </c>
      <c r="C67" s="41" t="s">
        <v>159</v>
      </c>
      <c r="D67" s="36">
        <v>8</v>
      </c>
      <c r="E67" s="37">
        <v>3</v>
      </c>
      <c r="F67" s="38"/>
      <c r="G67" s="39"/>
      <c r="H67" s="39"/>
      <c r="I67" s="39"/>
      <c r="J67" s="135"/>
      <c r="K67" s="38"/>
      <c r="L67" s="39"/>
      <c r="M67" s="39"/>
      <c r="N67" s="39"/>
      <c r="O67" s="135"/>
      <c r="P67" s="38">
        <v>8</v>
      </c>
      <c r="Q67" s="39">
        <v>0</v>
      </c>
      <c r="R67" s="39">
        <v>0</v>
      </c>
      <c r="S67" s="39" t="s">
        <v>137</v>
      </c>
      <c r="T67" s="135">
        <v>3</v>
      </c>
      <c r="U67" s="38"/>
      <c r="V67" s="39"/>
      <c r="W67" s="39"/>
      <c r="X67" s="39"/>
      <c r="Y67" s="135"/>
      <c r="Z67" s="288"/>
      <c r="AA67" s="267"/>
      <c r="AC67" s="134"/>
    </row>
    <row r="68" spans="1:29" ht="13.5" customHeight="1">
      <c r="A68" s="297">
        <v>38</v>
      </c>
      <c r="B68" s="298" t="s">
        <v>46</v>
      </c>
      <c r="C68" s="265" t="s">
        <v>138</v>
      </c>
      <c r="D68" s="299">
        <v>8</v>
      </c>
      <c r="E68" s="300">
        <v>3</v>
      </c>
      <c r="F68" s="301"/>
      <c r="G68" s="302"/>
      <c r="H68" s="302"/>
      <c r="I68" s="302"/>
      <c r="J68" s="303"/>
      <c r="K68" s="301"/>
      <c r="L68" s="302"/>
      <c r="M68" s="302"/>
      <c r="N68" s="302"/>
      <c r="O68" s="303"/>
      <c r="P68" s="301"/>
      <c r="Q68" s="302"/>
      <c r="R68" s="302"/>
      <c r="S68" s="302"/>
      <c r="T68" s="303"/>
      <c r="U68" s="301">
        <v>4</v>
      </c>
      <c r="V68" s="302">
        <v>4</v>
      </c>
      <c r="W68" s="302">
        <v>0</v>
      </c>
      <c r="X68" s="302" t="s">
        <v>137</v>
      </c>
      <c r="Y68" s="303">
        <v>3</v>
      </c>
      <c r="Z68" s="304" t="s">
        <v>164</v>
      </c>
      <c r="AA68" s="305"/>
      <c r="AB68" s="306" t="s">
        <v>139</v>
      </c>
      <c r="AC68" s="150"/>
    </row>
    <row r="69" spans="1:29" ht="12.75">
      <c r="A69" s="268">
        <v>39</v>
      </c>
      <c r="B69" s="137" t="s">
        <v>47</v>
      </c>
      <c r="C69" s="41" t="s">
        <v>160</v>
      </c>
      <c r="D69" s="36">
        <v>12</v>
      </c>
      <c r="E69" s="37">
        <v>3</v>
      </c>
      <c r="F69" s="38"/>
      <c r="G69" s="39"/>
      <c r="H69" s="39"/>
      <c r="I69" s="39"/>
      <c r="J69" s="135"/>
      <c r="K69" s="38"/>
      <c r="L69" s="39"/>
      <c r="M69" s="39"/>
      <c r="N69" s="39"/>
      <c r="O69" s="135"/>
      <c r="P69" s="38"/>
      <c r="Q69" s="39"/>
      <c r="R69" s="39"/>
      <c r="S69" s="39"/>
      <c r="T69" s="135"/>
      <c r="U69" s="38">
        <v>8</v>
      </c>
      <c r="V69" s="39">
        <v>4</v>
      </c>
      <c r="W69" s="39">
        <v>0</v>
      </c>
      <c r="X69" s="39" t="s">
        <v>89</v>
      </c>
      <c r="Y69" s="135">
        <v>3</v>
      </c>
      <c r="Z69" s="288" t="s">
        <v>58</v>
      </c>
      <c r="AA69" s="267"/>
      <c r="AC69" s="134"/>
    </row>
    <row r="70" spans="1:29" ht="12.75">
      <c r="A70" s="268">
        <v>40</v>
      </c>
      <c r="B70" s="137" t="s">
        <v>48</v>
      </c>
      <c r="C70" s="41" t="s">
        <v>161</v>
      </c>
      <c r="D70" s="36">
        <v>12</v>
      </c>
      <c r="E70" s="37">
        <v>2</v>
      </c>
      <c r="F70" s="38"/>
      <c r="G70" s="39"/>
      <c r="H70" s="39"/>
      <c r="I70" s="39"/>
      <c r="J70" s="135"/>
      <c r="K70" s="38"/>
      <c r="L70" s="39"/>
      <c r="M70" s="39"/>
      <c r="N70" s="39"/>
      <c r="O70" s="135"/>
      <c r="P70" s="38"/>
      <c r="Q70" s="39"/>
      <c r="R70" s="39"/>
      <c r="S70" s="39"/>
      <c r="T70" s="135"/>
      <c r="U70" s="38">
        <v>8</v>
      </c>
      <c r="V70" s="39">
        <v>0</v>
      </c>
      <c r="W70" s="39">
        <v>4</v>
      </c>
      <c r="X70" s="39" t="s">
        <v>137</v>
      </c>
      <c r="Y70" s="135">
        <v>2</v>
      </c>
      <c r="Z70" s="288" t="s">
        <v>58</v>
      </c>
      <c r="AA70" s="267"/>
      <c r="AC70" s="134"/>
    </row>
    <row r="71" spans="1:29" ht="12.75">
      <c r="A71" s="268">
        <v>41</v>
      </c>
      <c r="B71" s="137" t="s">
        <v>49</v>
      </c>
      <c r="C71" s="41" t="s">
        <v>140</v>
      </c>
      <c r="D71" s="36">
        <v>12</v>
      </c>
      <c r="E71" s="37">
        <v>3</v>
      </c>
      <c r="F71" s="38"/>
      <c r="G71" s="39"/>
      <c r="H71" s="39"/>
      <c r="I71" s="39"/>
      <c r="J71" s="135"/>
      <c r="K71" s="38"/>
      <c r="L71" s="39"/>
      <c r="M71" s="39"/>
      <c r="N71" s="39"/>
      <c r="O71" s="135"/>
      <c r="P71" s="38">
        <v>0</v>
      </c>
      <c r="Q71" s="39">
        <v>8</v>
      </c>
      <c r="R71" s="39">
        <v>4</v>
      </c>
      <c r="S71" s="39" t="s">
        <v>137</v>
      </c>
      <c r="T71" s="135">
        <v>3</v>
      </c>
      <c r="U71" s="38"/>
      <c r="V71" s="39"/>
      <c r="W71" s="39"/>
      <c r="X71" s="39"/>
      <c r="Y71" s="135"/>
      <c r="Z71" s="288"/>
      <c r="AA71" s="267"/>
      <c r="AC71" s="134"/>
    </row>
    <row r="72" spans="1:29" ht="13.5" thickBot="1">
      <c r="A72" s="22"/>
      <c r="B72" s="137"/>
      <c r="C72" s="148" t="s">
        <v>96</v>
      </c>
      <c r="D72" s="38">
        <f>SUM(D63:D71)</f>
        <v>96</v>
      </c>
      <c r="E72" s="38">
        <f>SUM(E63:E71)</f>
        <v>26</v>
      </c>
      <c r="F72" s="38"/>
      <c r="G72" s="39"/>
      <c r="H72" s="39"/>
      <c r="I72" s="39"/>
      <c r="J72" s="40"/>
      <c r="K72" s="38"/>
      <c r="L72" s="39"/>
      <c r="M72" s="39"/>
      <c r="N72" s="39"/>
      <c r="O72" s="40"/>
      <c r="P72" s="38"/>
      <c r="Q72" s="39"/>
      <c r="R72" s="39"/>
      <c r="S72" s="39"/>
      <c r="T72" s="40"/>
      <c r="U72" s="38"/>
      <c r="V72" s="39"/>
      <c r="W72" s="39"/>
      <c r="X72" s="39"/>
      <c r="Y72" s="40"/>
      <c r="Z72" s="281"/>
      <c r="AA72" s="125"/>
      <c r="AB72" s="103"/>
      <c r="AC72" s="126"/>
    </row>
    <row r="73" spans="1:29" ht="12.75">
      <c r="A73" s="22"/>
      <c r="B73" s="16"/>
      <c r="C73" s="155" t="s">
        <v>141</v>
      </c>
      <c r="D73" s="70"/>
      <c r="E73" s="156"/>
      <c r="F73" s="76"/>
      <c r="G73" s="157"/>
      <c r="H73" s="158"/>
      <c r="I73" s="19">
        <f>COUNTIF(I11:I72,"s")</f>
        <v>0</v>
      </c>
      <c r="J73" s="75"/>
      <c r="K73" s="16"/>
      <c r="L73" s="159"/>
      <c r="M73" s="19"/>
      <c r="N73" s="160">
        <f>COUNTIF(N11:N72,"s")</f>
        <v>0</v>
      </c>
      <c r="O73" s="161"/>
      <c r="P73" s="162"/>
      <c r="Q73" s="163"/>
      <c r="R73" s="162"/>
      <c r="S73" s="160">
        <f>COUNTIF(S11:S72,"s")</f>
        <v>0</v>
      </c>
      <c r="T73" s="161"/>
      <c r="U73" s="70"/>
      <c r="V73" s="118"/>
      <c r="W73" s="118"/>
      <c r="X73" s="118">
        <f>COUNTIF(X11:X72,"s")</f>
        <v>0</v>
      </c>
      <c r="Y73" s="161"/>
      <c r="Z73" s="289"/>
      <c r="AA73" s="4"/>
      <c r="AB73" s="32"/>
      <c r="AC73" s="5"/>
    </row>
    <row r="74" spans="1:29" ht="12.75">
      <c r="A74" s="22"/>
      <c r="B74" s="58"/>
      <c r="C74" s="46" t="s">
        <v>142</v>
      </c>
      <c r="D74" s="78"/>
      <c r="E74" s="164"/>
      <c r="F74" s="45"/>
      <c r="G74" s="165"/>
      <c r="H74" s="166"/>
      <c r="I74" s="42">
        <f>COUNTIF(I11:I72,"v")</f>
        <v>4</v>
      </c>
      <c r="J74" s="44"/>
      <c r="K74" s="58"/>
      <c r="L74" s="166"/>
      <c r="M74" s="42"/>
      <c r="N74" s="43">
        <f>COUNTIF(N11:N72,"v")</f>
        <v>5</v>
      </c>
      <c r="O74" s="153"/>
      <c r="P74" s="151"/>
      <c r="Q74" s="167"/>
      <c r="R74" s="151"/>
      <c r="S74" s="43">
        <f>COUNTIF(S11:S72,"v")</f>
        <v>4</v>
      </c>
      <c r="T74" s="153"/>
      <c r="U74" s="78"/>
      <c r="V74" s="124"/>
      <c r="W74" s="124"/>
      <c r="X74" s="124">
        <f>COUNTIF(X11:X72,"v")</f>
        <v>4</v>
      </c>
      <c r="Y74" s="153"/>
      <c r="Z74" s="290"/>
      <c r="AA74" s="168"/>
      <c r="AB74" s="32"/>
      <c r="AC74" s="5"/>
    </row>
    <row r="75" spans="1:29" ht="12.75">
      <c r="A75" s="22"/>
      <c r="B75" s="34"/>
      <c r="C75" s="169" t="s">
        <v>162</v>
      </c>
      <c r="D75" s="78"/>
      <c r="E75" s="164"/>
      <c r="F75" s="154"/>
      <c r="G75" s="167"/>
      <c r="H75" s="170"/>
      <c r="I75" s="151">
        <f>COUNTIF(I11:I72,"é")</f>
        <v>5</v>
      </c>
      <c r="J75" s="153"/>
      <c r="K75" s="34"/>
      <c r="L75" s="170"/>
      <c r="M75" s="151"/>
      <c r="N75" s="152">
        <f>COUNTIF(N11:N72,"é")</f>
        <v>5</v>
      </c>
      <c r="O75" s="153"/>
      <c r="P75" s="151"/>
      <c r="Q75" s="167"/>
      <c r="R75" s="151"/>
      <c r="S75" s="152">
        <f>COUNTIF(S11:S72,"é")</f>
        <v>6</v>
      </c>
      <c r="T75" s="153"/>
      <c r="U75" s="78"/>
      <c r="V75" s="124"/>
      <c r="W75" s="124"/>
      <c r="X75" s="124">
        <f>COUNTIF(X11:X72,"é")</f>
        <v>8</v>
      </c>
      <c r="Y75" s="153"/>
      <c r="Z75" s="291"/>
      <c r="AA75" s="171"/>
      <c r="AB75" s="32"/>
      <c r="AC75" s="5"/>
    </row>
    <row r="76" spans="1:29" ht="13.5" thickBot="1">
      <c r="A76" s="172"/>
      <c r="B76" s="77"/>
      <c r="C76" s="173"/>
      <c r="D76" s="174"/>
      <c r="E76" s="175"/>
      <c r="F76" s="83"/>
      <c r="G76" s="176"/>
      <c r="H76" s="177"/>
      <c r="I76" s="80"/>
      <c r="J76" s="82"/>
      <c r="K76" s="178"/>
      <c r="L76" s="80"/>
      <c r="M76" s="179"/>
      <c r="N76" s="81"/>
      <c r="O76" s="82"/>
      <c r="P76" s="80"/>
      <c r="Q76" s="176"/>
      <c r="R76" s="80"/>
      <c r="S76" s="81"/>
      <c r="T76" s="82"/>
      <c r="U76" s="90"/>
      <c r="V76" s="180"/>
      <c r="W76" s="180"/>
      <c r="X76" s="180"/>
      <c r="Y76" s="92"/>
      <c r="Z76" s="292"/>
      <c r="AA76" s="181"/>
      <c r="AB76" s="32"/>
      <c r="AC76" s="5"/>
    </row>
    <row r="77" spans="1:29" ht="14.25" thickBot="1" thickTop="1">
      <c r="A77" s="182"/>
      <c r="B77" s="183"/>
      <c r="C77" s="184" t="s">
        <v>64</v>
      </c>
      <c r="D77" s="66">
        <f>SUM(F77,G77,H77,K77,L77,M77,P77,Q77,R77,U77,V77,W77)</f>
        <v>428</v>
      </c>
      <c r="E77"/>
      <c r="F77" s="185">
        <f>SUM(F12:F71)-F19</f>
        <v>80</v>
      </c>
      <c r="G77" s="185">
        <f>SUM(G12:G71)-G19</f>
        <v>8</v>
      </c>
      <c r="H77" s="185">
        <f>SUM(H12:H71)-H19</f>
        <v>20</v>
      </c>
      <c r="I77" s="186"/>
      <c r="J77" s="187"/>
      <c r="K77" s="185">
        <f>SUM(K12:K71)-K19</f>
        <v>72</v>
      </c>
      <c r="L77" s="185">
        <f>SUM(L12:L71)-L19</f>
        <v>12</v>
      </c>
      <c r="M77" s="185">
        <f>SUM(M12:M71)-M19</f>
        <v>24</v>
      </c>
      <c r="N77" s="188"/>
      <c r="O77" s="187"/>
      <c r="P77" s="185">
        <f>SUM(P12:P71)-P19</f>
        <v>64</v>
      </c>
      <c r="Q77" s="185">
        <f>SUM(Q12:Q71)-Q19</f>
        <v>20</v>
      </c>
      <c r="R77" s="185">
        <f>SUM(R12:R71)-R19</f>
        <v>24</v>
      </c>
      <c r="S77" s="188"/>
      <c r="T77" s="187"/>
      <c r="U77" s="185">
        <f>SUM(U12:U71)-U19</f>
        <v>64</v>
      </c>
      <c r="V77" s="185">
        <f>SUM(V12:V71)-V19</f>
        <v>28</v>
      </c>
      <c r="W77" s="185">
        <f>SUM(W12:W71)-W19</f>
        <v>12</v>
      </c>
      <c r="X77" s="188"/>
      <c r="Y77" s="187"/>
      <c r="Z77" s="293"/>
      <c r="AA77" s="189"/>
      <c r="AB77" s="32"/>
      <c r="AC77" s="5"/>
    </row>
    <row r="78" spans="1:29" ht="13.5" thickBot="1">
      <c r="A78" s="6"/>
      <c r="B78" s="190"/>
      <c r="C78" s="191" t="s">
        <v>143</v>
      </c>
      <c r="D78" s="192"/>
      <c r="E78" s="104">
        <f>SUM(J78,O78,T78,Y78)</f>
        <v>120</v>
      </c>
      <c r="F78" s="317">
        <f>F77+G77+H77</f>
        <v>108</v>
      </c>
      <c r="G78" s="193"/>
      <c r="H78" s="194"/>
      <c r="I78" s="194"/>
      <c r="J78" s="195">
        <f>SUM(J12:J76)-J19</f>
        <v>31</v>
      </c>
      <c r="K78" s="317">
        <f>K77+L77+M77</f>
        <v>108</v>
      </c>
      <c r="L78" s="193"/>
      <c r="M78" s="193"/>
      <c r="N78" s="193"/>
      <c r="O78" s="195">
        <f>SUM(O12:O76)-O19</f>
        <v>32</v>
      </c>
      <c r="P78" s="317">
        <f>P77+Q77+R77</f>
        <v>108</v>
      </c>
      <c r="Q78" s="193"/>
      <c r="R78" s="194"/>
      <c r="S78" s="193"/>
      <c r="T78" s="195">
        <f>SUM(T12:T76)-T19</f>
        <v>29</v>
      </c>
      <c r="U78" s="317">
        <f>U77+V77+W77</f>
        <v>104</v>
      </c>
      <c r="V78" s="194"/>
      <c r="W78" s="194"/>
      <c r="X78" s="193"/>
      <c r="Y78" s="195">
        <f>SUM(Y12:Y76)-Y19</f>
        <v>28</v>
      </c>
      <c r="Z78" s="294"/>
      <c r="AA78" s="196">
        <f>SUM(AA10:AA77)</f>
        <v>60</v>
      </c>
      <c r="AB78" s="197"/>
      <c r="AC78" s="198"/>
    </row>
    <row r="79" spans="1:28" ht="12.75">
      <c r="A79" s="6"/>
      <c r="B79" s="199"/>
      <c r="C79" s="14"/>
      <c r="D79" s="80"/>
      <c r="E79" s="98">
        <f>E20+E26+E38+E50+E60+E72</f>
        <v>120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295"/>
      <c r="AA79" s="200"/>
      <c r="AB79" s="201"/>
    </row>
    <row r="80" spans="3:28" ht="12.75" customHeight="1">
      <c r="C80" s="204" t="s">
        <v>144</v>
      </c>
      <c r="D80" s="205">
        <f>F77+K77+P77+U77</f>
        <v>280</v>
      </c>
      <c r="E80" s="337">
        <f>D80</f>
        <v>280</v>
      </c>
      <c r="F80" s="337"/>
      <c r="G80" s="316" t="s">
        <v>76</v>
      </c>
      <c r="Q80" s="347" t="s">
        <v>9</v>
      </c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19"/>
    </row>
    <row r="81" spans="3:28" ht="12.75">
      <c r="C81" s="204" t="s">
        <v>145</v>
      </c>
      <c r="D81" s="205">
        <f>D82+D83</f>
        <v>148</v>
      </c>
      <c r="E81" s="337">
        <f>D81+400</f>
        <v>548</v>
      </c>
      <c r="F81" s="337"/>
      <c r="G81" s="316" t="s">
        <v>10</v>
      </c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19"/>
    </row>
    <row r="82" spans="3:28" ht="12.75" customHeight="1">
      <c r="C82" s="207" t="s">
        <v>146</v>
      </c>
      <c r="D82" s="133">
        <f>G77+L77+Q77+V77</f>
        <v>68</v>
      </c>
      <c r="E82" s="353">
        <f>F78+K78+P78+U78</f>
        <v>428</v>
      </c>
      <c r="F82" s="353"/>
      <c r="G82" s="354"/>
      <c r="H82" s="354"/>
      <c r="K82" s="355"/>
      <c r="L82" s="355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19"/>
    </row>
    <row r="83" spans="3:29" ht="12.75">
      <c r="C83" s="207" t="s">
        <v>148</v>
      </c>
      <c r="D83" s="133">
        <f>H77+M77+R77+W77</f>
        <v>80</v>
      </c>
      <c r="E83" s="354"/>
      <c r="F83" s="354"/>
      <c r="Q83" s="347" t="s">
        <v>147</v>
      </c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19"/>
      <c r="AC83" s="208"/>
    </row>
    <row r="84" spans="3:29" ht="24">
      <c r="C84" s="321" t="s">
        <v>149</v>
      </c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18"/>
      <c r="AC84" s="314" t="s">
        <v>8</v>
      </c>
    </row>
  </sheetData>
  <sheetProtection/>
  <mergeCells count="28">
    <mergeCell ref="C84:O84"/>
    <mergeCell ref="E82:F82"/>
    <mergeCell ref="G82:H82"/>
    <mergeCell ref="K82:L82"/>
    <mergeCell ref="E83:F83"/>
    <mergeCell ref="Q80:AA82"/>
    <mergeCell ref="Q83:AA84"/>
    <mergeCell ref="AA53:AA58"/>
    <mergeCell ref="AB53:AB58"/>
    <mergeCell ref="E80:F80"/>
    <mergeCell ref="E81:F81"/>
    <mergeCell ref="AC10:AC38"/>
    <mergeCell ref="AA13:AA14"/>
    <mergeCell ref="AB13:AB14"/>
    <mergeCell ref="AA30:AA32"/>
    <mergeCell ref="AB30:AB32"/>
    <mergeCell ref="AA33:AA34"/>
    <mergeCell ref="AB33:AB34"/>
    <mergeCell ref="AA35:AA36"/>
    <mergeCell ref="AB35:AB36"/>
    <mergeCell ref="A7:A9"/>
    <mergeCell ref="B7:AB7"/>
    <mergeCell ref="B8:B9"/>
    <mergeCell ref="C8:C9"/>
    <mergeCell ref="F8:Y8"/>
    <mergeCell ref="Z8:Z9"/>
    <mergeCell ref="AA8:AA9"/>
    <mergeCell ref="AB8:AB9"/>
  </mergeCells>
  <printOptions/>
  <pageMargins left="0.3937007874015748" right="0.3937007874015748" top="0.3937007874015748" bottom="0.5118110236220472" header="0.5118110236220472" footer="0.5118110236220472"/>
  <pageSetup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Lantos Zoltán</dc:creator>
  <cp:keywords/>
  <dc:description/>
  <cp:lastModifiedBy>Lantos Zoltán</cp:lastModifiedBy>
  <cp:lastPrinted>2011-04-13T14:06:17Z</cp:lastPrinted>
  <dcterms:created xsi:type="dcterms:W3CDTF">2010-05-05T09:34:58Z</dcterms:created>
  <dcterms:modified xsi:type="dcterms:W3CDTF">2013-01-25T10:34:45Z</dcterms:modified>
  <cp:category/>
  <cp:version/>
  <cp:contentType/>
  <cp:contentStatus/>
</cp:coreProperties>
</file>