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320" activeTab="0"/>
  </bookViews>
  <sheets>
    <sheet name="NBT MSc" sheetId="1" r:id="rId1"/>
  </sheets>
  <definedNames/>
  <calcPr fullCalcOnLoad="1"/>
</workbook>
</file>

<file path=xl/sharedStrings.xml><?xml version="1.0" encoding="utf-8"?>
<sst xmlns="http://schemas.openxmlformats.org/spreadsheetml/2006/main" count="294" uniqueCount="170">
  <si>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</si>
  <si>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</si>
  <si>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</si>
  <si>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</si>
  <si>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</si>
  <si>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</si>
  <si>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</si>
  <si>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</si>
  <si>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</si>
  <si>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</si>
  <si>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</si>
  <si>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</si>
  <si>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</si>
  <si>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</si>
  <si>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</si>
  <si>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</si>
  <si>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</si>
  <si>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</si>
  <si>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</si>
  <si>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</si>
  <si>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</si>
  <si>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</si>
  <si>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</si>
  <si>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</si>
  <si>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</si>
  <si>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kredit</t>
  </si>
  <si>
    <t>v</t>
  </si>
  <si>
    <t>18.</t>
  </si>
  <si>
    <t>Záróvizsga tárgyak:</t>
  </si>
  <si>
    <t>9.</t>
  </si>
  <si>
    <t>10.</t>
  </si>
  <si>
    <t>11.</t>
  </si>
  <si>
    <t>17.</t>
  </si>
  <si>
    <t>Össz TT, gazd+hum+szakmai törzs+szab. vál. tárgyak:</t>
  </si>
  <si>
    <t>20.</t>
  </si>
  <si>
    <t>21.</t>
  </si>
  <si>
    <t>22.</t>
  </si>
  <si>
    <t>23.</t>
  </si>
  <si>
    <t>24.</t>
  </si>
  <si>
    <t>25.</t>
  </si>
  <si>
    <t>27.</t>
  </si>
  <si>
    <t xml:space="preserve"> heti:</t>
  </si>
  <si>
    <t>Összes óraszám:</t>
  </si>
  <si>
    <t>dékán</t>
  </si>
  <si>
    <t>Óbudai Egyetem</t>
  </si>
  <si>
    <t>é</t>
  </si>
  <si>
    <t>Évközi jegy (é)</t>
  </si>
  <si>
    <t>a</t>
  </si>
  <si>
    <t>Diplomamunka I.</t>
  </si>
  <si>
    <t>Diplomamunka II.</t>
  </si>
  <si>
    <t>Prof. Dr. Rajnai Zoltán</t>
  </si>
  <si>
    <t>A biztonságtechnika matematikája</t>
  </si>
  <si>
    <t>Munkavédelem, ergonómia szervezése</t>
  </si>
  <si>
    <t>28.</t>
  </si>
  <si>
    <t>Szabadon választható I.</t>
  </si>
  <si>
    <t>Szabadon választható II.</t>
  </si>
  <si>
    <t>nappali munkarend</t>
  </si>
  <si>
    <t>Mindösszesen alap + specializáció:</t>
  </si>
  <si>
    <t>Sor-szám</t>
  </si>
  <si>
    <t>Aláírás (a)</t>
  </si>
  <si>
    <t>Gazdasági és humán ismeretek:</t>
  </si>
  <si>
    <t>Mérnöki szakmai ismeretek:</t>
  </si>
  <si>
    <t>Szabadon választható tárgyak:</t>
  </si>
  <si>
    <t>Differenciált szakmai ismeretek:</t>
  </si>
  <si>
    <t xml:space="preserve">                                                                                                                  heti óraszámokkal (ea. tgy. l). ; követelményekkel (k.); kreditekkel (kr.)</t>
  </si>
  <si>
    <t>BBDDM13MNE</t>
  </si>
  <si>
    <t>BBDDM24MNE</t>
  </si>
  <si>
    <t>Bánki Donát Gépész és Biztonságtechnikai Mérnöki  Kar</t>
  </si>
  <si>
    <t>mintatanterv</t>
  </si>
  <si>
    <t>biztonságtechnikai mérnöki mesterképzési szak (MSc)</t>
  </si>
  <si>
    <t>Komplex projekt</t>
  </si>
  <si>
    <t>Munkavédelmi modul</t>
  </si>
  <si>
    <t>Viselkedésalapú munkavédelem</t>
  </si>
  <si>
    <t>Munkavédelmi minimumkövetelmények</t>
  </si>
  <si>
    <t>Egészségfejlesztés</t>
  </si>
  <si>
    <t>Kémia biztonság (Rudi)</t>
  </si>
  <si>
    <t>Munkavédelmi koordináció (Gyula)</t>
  </si>
  <si>
    <t>Munkavédelmi kockázatértékelés (Gyula)</t>
  </si>
  <si>
    <t>Védőeszközök és munkaszervezés</t>
  </si>
  <si>
    <t>Tűzvédelmi specializáció</t>
  </si>
  <si>
    <t>Információbiztonsági specializáció</t>
  </si>
  <si>
    <t>(biztonságtechnikai specializáció)</t>
  </si>
  <si>
    <t>(tűzvédelmi specializáció)</t>
  </si>
  <si>
    <t>(információbiztonsági specializáció)</t>
  </si>
  <si>
    <t>Komplex vagyonvédelmi rendszerek tervezése I. és II.</t>
  </si>
  <si>
    <t>Külső és belső védelmi tervezés, tűzvédelmi minősítések</t>
  </si>
  <si>
    <t>Autonóm rendszerek biztonsága, Információbiztonsági audit</t>
  </si>
  <si>
    <t xml:space="preserve">Érvényes: </t>
  </si>
  <si>
    <t xml:space="preserve">szakiránykód: </t>
  </si>
  <si>
    <t>képzéskód, szakkód:</t>
  </si>
  <si>
    <t>IoT biztonság</t>
  </si>
  <si>
    <t>Szabványos irányítási rendszerek</t>
  </si>
  <si>
    <t>Biztonságtechnika elektronikája</t>
  </si>
  <si>
    <t>Objektumvédelem tervezése</t>
  </si>
  <si>
    <t>Katasztrófamenedzsment</t>
  </si>
  <si>
    <t>Tűzvédelem szervezése</t>
  </si>
  <si>
    <t>Komplex vagyonvédelmi rendszerek tervezése I.</t>
  </si>
  <si>
    <t>Vagyonvédelmi rendszerek üzemeltetése</t>
  </si>
  <si>
    <t>Biztonsági kockázatértékelés</t>
  </si>
  <si>
    <t>Komplex vagyonvédelmi rendszerek tervezése II.</t>
  </si>
  <si>
    <t>Tűzvédelmi létesítés és használat</t>
  </si>
  <si>
    <t>Külső és belső védelmi tervezés</t>
  </si>
  <si>
    <t>Tűzvizsgálattan</t>
  </si>
  <si>
    <t>Tűzvédelmi minősítések</t>
  </si>
  <si>
    <t>Információbiztonsági audit</t>
  </si>
  <si>
    <t>Autonóm rendszerek biztonsága</t>
  </si>
  <si>
    <t>ITIL, COBIT</t>
  </si>
  <si>
    <t>Vállalkozásvezető ismeretek, vállalkozás biztonság, üzletmenetfolytonosság</t>
  </si>
  <si>
    <t>Beépített tűzvédelmi berendezések tervezése</t>
  </si>
  <si>
    <t>Beépített tűzvédelmi berendezések tervezése, Tűzvédelmi létesítés és használat</t>
  </si>
  <si>
    <t>Információ elmélet</t>
  </si>
  <si>
    <t>Vezetési és szervezési ismeretek</t>
  </si>
  <si>
    <t>8.</t>
  </si>
  <si>
    <t>Biztonságtechnikai rendszer tervező specializáció</t>
  </si>
  <si>
    <t>Tűzvédelmi kémia</t>
  </si>
  <si>
    <t>Kutatásmódszertan</t>
  </si>
  <si>
    <t>Etikus hacker alkalmazásfejlesztés és hálózati biztonság</t>
  </si>
  <si>
    <t>Mesterséges intelligencia a biztonságtechnikában</t>
  </si>
  <si>
    <t>Válogatott fejezetek  fizikából</t>
  </si>
  <si>
    <t>Biometrikus azonosítás</t>
  </si>
  <si>
    <t>Testnevelés I.</t>
  </si>
  <si>
    <t>Testnevelés II.</t>
  </si>
  <si>
    <t>26.</t>
  </si>
  <si>
    <t>óra</t>
  </si>
  <si>
    <t>ITIL, COBIT, Etikus hacker alkalmazásfejlesztés és hálózati biztonság</t>
  </si>
  <si>
    <t>BTXBM11MLF</t>
  </si>
  <si>
    <t>BTXVF11MLF</t>
  </si>
  <si>
    <t>BBXZK12MLF</t>
  </si>
  <si>
    <t>BBXIE11MLF</t>
  </si>
  <si>
    <t>BBXMI12MLF</t>
  </si>
  <si>
    <t>BBXVB12MLF</t>
  </si>
  <si>
    <t>BBXVE12MLF</t>
  </si>
  <si>
    <t>BBXSR12MLF</t>
  </si>
  <si>
    <t>BBXBE11MLF</t>
  </si>
  <si>
    <t>BBXOB12MLF</t>
  </si>
  <si>
    <t>BBXMR13MLF</t>
  </si>
  <si>
    <t>BBXKM13MLF</t>
  </si>
  <si>
    <t>BBXTS11MLF</t>
  </si>
  <si>
    <t>BBXKT11MLF</t>
  </si>
  <si>
    <t>BBXKP14MLF</t>
  </si>
  <si>
    <t>BBXKR12MLF</t>
  </si>
  <si>
    <t>BBXVU14MLF</t>
  </si>
  <si>
    <t>BBXBK12MLF</t>
  </si>
  <si>
    <t>BBXBA11MLF</t>
  </si>
  <si>
    <t>BBXKR23MLF</t>
  </si>
  <si>
    <t>BBDMB13MLF</t>
  </si>
  <si>
    <t>BBDMB24MLF</t>
  </si>
  <si>
    <t>BBXTL11MLF</t>
  </si>
  <si>
    <t>BBXKB13MLF</t>
  </si>
  <si>
    <t>BBXBE14MLF</t>
  </si>
  <si>
    <t>BBXTV12MLF</t>
  </si>
  <si>
    <t>BBXTM13MLF</t>
  </si>
  <si>
    <t>BBDMT13MLF</t>
  </si>
  <si>
    <t>BBDMT24MLF</t>
  </si>
  <si>
    <t>BBXEH11MLF</t>
  </si>
  <si>
    <t>BBXTB12MLF</t>
  </si>
  <si>
    <t>BBXIC13MLF</t>
  </si>
  <si>
    <t>BBXAU13MLF</t>
  </si>
  <si>
    <t>BBXAR14MLF</t>
  </si>
  <si>
    <t>BBDMI13MLF</t>
  </si>
  <si>
    <t>BBDMI24MLF</t>
  </si>
  <si>
    <t>h</t>
  </si>
  <si>
    <t>Háromfokozatú értékelés (h)</t>
  </si>
  <si>
    <t>mintatanterv-kód: BMNFBTRTM0S17 (Σ52 krd)</t>
  </si>
  <si>
    <t>képzéskód, szakkód: BMNFBT, BMNFBT</t>
  </si>
  <si>
    <t>szakiránykód: BMNFBTRS</t>
  </si>
  <si>
    <t>OTTESI1MLF</t>
  </si>
  <si>
    <t>OTTESI2MLF</t>
  </si>
  <si>
    <t>(BDVSBX1MLF)</t>
  </si>
  <si>
    <t>(BDVSBX2MLF)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</si>
</sst>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6">
    <font>
      <sz val="10"/>
      <name val="Arial"/>
      <family val="0"/>
    </font>
    <font>
      <b/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2"/>
      <name val="Arial"/>
      <family val="2"/>
    </font>
    <font>
      <sz val="8"/>
      <color indexed="10"/>
      <name val="Arial CE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.5"/>
      <name val="Arial Narrow"/>
      <family val="2"/>
    </font>
    <font>
      <sz val="9"/>
      <name val="Arial Narrow"/>
      <family val="2"/>
    </font>
    <font>
      <b/>
      <i/>
      <sz val="9.5"/>
      <name val="Times New Roman"/>
      <family val="1"/>
    </font>
    <font>
      <sz val="9.5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.5"/>
      <name val="Courier"/>
      <family val="3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E"/>
      <family val="2"/>
    </font>
    <font>
      <sz val="9"/>
      <name val="Times New Roman"/>
      <family val="1"/>
    </font>
    <font>
      <sz val="10"/>
      <name val="Courier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medium"/>
      <bottom/>
    </border>
    <border>
      <left style="dotted"/>
      <right style="dotted"/>
      <top style="medium"/>
      <bottom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Border="0">
      <alignment horizontal="right"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21" fillId="6" borderId="2" applyNumberFormat="0" applyAlignment="0" applyProtection="0"/>
    <xf numFmtId="0" fontId="21" fillId="6" borderId="2" applyNumberFormat="0" applyAlignment="0" applyProtection="0"/>
    <xf numFmtId="0" fontId="21" fillId="6" borderId="2" applyNumberFormat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5" fillId="0" borderId="4" applyNumberFormat="0" applyFill="0" applyAlignment="0" applyProtection="0"/>
    <xf numFmtId="0" fontId="42" fillId="0" borderId="3" applyNumberFormat="0" applyFill="0" applyAlignment="0" applyProtection="0"/>
    <xf numFmtId="0" fontId="43" fillId="0" borderId="5" applyNumberFormat="0" applyFill="0" applyAlignment="0" applyProtection="0"/>
    <xf numFmtId="0" fontId="36" fillId="0" borderId="6" applyNumberFormat="0" applyFill="0" applyAlignment="0" applyProtection="0"/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37" fillId="0" borderId="8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10" fillId="10" borderId="11" applyNumberFormat="0" applyFont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6" borderId="12" applyNumberFormat="0" applyAlignment="0" applyProtection="0"/>
    <xf numFmtId="0" fontId="26" fillId="16" borderId="12" applyNumberFormat="0" applyAlignment="0" applyProtection="0"/>
    <xf numFmtId="0" fontId="26" fillId="16" borderId="1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6" borderId="2" applyNumberFormat="0" applyAlignment="0" applyProtection="0"/>
    <xf numFmtId="0" fontId="31" fillId="16" borderId="2" applyNumberFormat="0" applyAlignment="0" applyProtection="0"/>
    <xf numFmtId="0" fontId="31" fillId="1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2" fillId="16" borderId="20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0" fontId="3" fillId="8" borderId="0" xfId="0" applyFont="1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14" fillId="8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horizontal="right" vertical="center"/>
    </xf>
    <xf numFmtId="0" fontId="14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2" fillId="8" borderId="33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34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vertical="center"/>
    </xf>
    <xf numFmtId="0" fontId="9" fillId="8" borderId="15" xfId="0" applyFont="1" applyFill="1" applyBorder="1" applyAlignment="1">
      <alignment vertical="center"/>
    </xf>
    <xf numFmtId="0" fontId="2" fillId="8" borderId="40" xfId="0" applyFont="1" applyFill="1" applyBorder="1" applyAlignment="1">
      <alignment horizontal="left" vertical="center"/>
    </xf>
    <xf numFmtId="0" fontId="3" fillId="8" borderId="33" xfId="0" applyFont="1" applyFill="1" applyBorder="1" applyAlignment="1">
      <alignment vertical="center"/>
    </xf>
    <xf numFmtId="0" fontId="2" fillId="8" borderId="33" xfId="0" applyFont="1" applyFill="1" applyBorder="1" applyAlignment="1">
      <alignment vertical="center"/>
    </xf>
    <xf numFmtId="0" fontId="3" fillId="8" borderId="41" xfId="0" applyFont="1" applyFill="1" applyBorder="1" applyAlignment="1">
      <alignment vertical="center"/>
    </xf>
    <xf numFmtId="0" fontId="3" fillId="8" borderId="42" xfId="0" applyFont="1" applyFill="1" applyBorder="1" applyAlignment="1">
      <alignment vertical="center"/>
    </xf>
    <xf numFmtId="0" fontId="3" fillId="8" borderId="43" xfId="0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0" fontId="3" fillId="8" borderId="0" xfId="0" applyNumberFormat="1" applyFont="1" applyFill="1" applyBorder="1" applyAlignment="1">
      <alignment vertical="center"/>
    </xf>
    <xf numFmtId="0" fontId="3" fillId="8" borderId="0" xfId="0" applyNumberFormat="1" applyFont="1" applyFill="1" applyBorder="1" applyAlignment="1">
      <alignment vertical="center" wrapText="1"/>
    </xf>
    <xf numFmtId="0" fontId="2" fillId="8" borderId="0" xfId="0" applyNumberFormat="1" applyFont="1" applyFill="1" applyBorder="1" applyAlignment="1">
      <alignment horizontal="center" vertical="center" wrapText="1"/>
    </xf>
    <xf numFmtId="0" fontId="3" fillId="8" borderId="0" xfId="0" applyNumberFormat="1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3" fillId="8" borderId="33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8" borderId="44" xfId="0" applyFont="1" applyFill="1" applyBorder="1" applyAlignment="1">
      <alignment vertical="center"/>
    </xf>
    <xf numFmtId="0" fontId="15" fillId="8" borderId="0" xfId="0" applyFont="1" applyFill="1" applyAlignment="1">
      <alignment vertical="center"/>
    </xf>
    <xf numFmtId="0" fontId="0" fillId="8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3" fillId="8" borderId="45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vertical="center" wrapText="1"/>
    </xf>
    <xf numFmtId="0" fontId="3" fillId="8" borderId="17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9" xfId="0" applyFont="1" applyFill="1" applyBorder="1" applyAlignment="1">
      <alignment horizontal="right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center" vertical="center"/>
    </xf>
    <xf numFmtId="0" fontId="2" fillId="12" borderId="42" xfId="0" applyFont="1" applyFill="1" applyBorder="1" applyAlignment="1">
      <alignment horizontal="center" vertical="center"/>
    </xf>
    <xf numFmtId="0" fontId="2" fillId="31" borderId="20" xfId="0" applyFont="1" applyFill="1" applyBorder="1" applyAlignment="1">
      <alignment horizontal="center" vertical="center"/>
    </xf>
    <xf numFmtId="0" fontId="2" fillId="31" borderId="22" xfId="0" applyFont="1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19" fillId="12" borderId="33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horizontal="center" vertical="center"/>
    </xf>
    <xf numFmtId="0" fontId="6" fillId="9" borderId="48" xfId="0" applyFont="1" applyFill="1" applyBorder="1" applyAlignment="1">
      <alignment vertical="center"/>
    </xf>
    <xf numFmtId="0" fontId="0" fillId="9" borderId="48" xfId="0" applyFont="1" applyFill="1" applyBorder="1" applyAlignment="1">
      <alignment vertical="center"/>
    </xf>
    <xf numFmtId="0" fontId="0" fillId="9" borderId="49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 vertical="center"/>
    </xf>
    <xf numFmtId="0" fontId="0" fillId="9" borderId="50" xfId="0" applyFont="1" applyFill="1" applyBorder="1" applyAlignment="1">
      <alignment vertical="center"/>
    </xf>
    <xf numFmtId="0" fontId="0" fillId="9" borderId="51" xfId="0" applyFont="1" applyFill="1" applyBorder="1" applyAlignment="1">
      <alignment vertical="center"/>
    </xf>
    <xf numFmtId="0" fontId="0" fillId="9" borderId="35" xfId="0" applyFont="1" applyFill="1" applyBorder="1" applyAlignment="1">
      <alignment vertical="center"/>
    </xf>
    <xf numFmtId="0" fontId="6" fillId="9" borderId="52" xfId="0" applyFont="1" applyFill="1" applyBorder="1" applyAlignment="1">
      <alignment vertical="center"/>
    </xf>
    <xf numFmtId="0" fontId="6" fillId="9" borderId="53" xfId="0" applyFont="1" applyFill="1" applyBorder="1" applyAlignment="1">
      <alignment vertical="center"/>
    </xf>
    <xf numFmtId="0" fontId="0" fillId="9" borderId="53" xfId="0" applyFont="1" applyFill="1" applyBorder="1" applyAlignment="1">
      <alignment vertical="center"/>
    </xf>
    <xf numFmtId="0" fontId="0" fillId="9" borderId="54" xfId="0" applyFont="1" applyFill="1" applyBorder="1" applyAlignment="1">
      <alignment vertical="center"/>
    </xf>
    <xf numFmtId="0" fontId="6" fillId="8" borderId="20" xfId="0" applyFont="1" applyFill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57" xfId="0" applyFont="1" applyFill="1" applyBorder="1" applyAlignment="1">
      <alignment horizontal="center" vertical="center" wrapText="1"/>
    </xf>
    <xf numFmtId="0" fontId="3" fillId="8" borderId="58" xfId="0" applyFont="1" applyFill="1" applyBorder="1" applyAlignment="1">
      <alignment horizontal="center" vertical="center" wrapText="1"/>
    </xf>
    <xf numFmtId="0" fontId="3" fillId="8" borderId="59" xfId="0" applyFont="1" applyFill="1" applyBorder="1" applyAlignment="1">
      <alignment horizontal="center" vertical="center" wrapText="1"/>
    </xf>
    <xf numFmtId="0" fontId="3" fillId="8" borderId="60" xfId="0" applyFont="1" applyFill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0" fontId="3" fillId="8" borderId="62" xfId="0" applyFont="1" applyFill="1" applyBorder="1" applyAlignment="1">
      <alignment horizontal="center" vertical="center" wrapText="1"/>
    </xf>
    <xf numFmtId="0" fontId="3" fillId="8" borderId="63" xfId="0" applyFont="1" applyFill="1" applyBorder="1" applyAlignment="1">
      <alignment horizontal="center" vertical="center" wrapText="1"/>
    </xf>
    <xf numFmtId="0" fontId="3" fillId="8" borderId="64" xfId="0" applyFont="1" applyFill="1" applyBorder="1" applyAlignment="1">
      <alignment horizontal="center" vertical="center" wrapText="1"/>
    </xf>
    <xf numFmtId="0" fontId="3" fillId="8" borderId="55" xfId="0" applyFont="1" applyFill="1" applyBorder="1" applyAlignment="1">
      <alignment horizontal="center" vertical="center"/>
    </xf>
    <xf numFmtId="0" fontId="3" fillId="8" borderId="56" xfId="0" applyFont="1" applyFill="1" applyBorder="1" applyAlignment="1">
      <alignment horizontal="center" vertical="center"/>
    </xf>
    <xf numFmtId="0" fontId="3" fillId="8" borderId="59" xfId="0" applyFont="1" applyFill="1" applyBorder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/>
    </xf>
    <xf numFmtId="0" fontId="3" fillId="8" borderId="66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5" fillId="8" borderId="61" xfId="0" applyFont="1" applyFill="1" applyBorder="1" applyAlignment="1">
      <alignment horizontal="center" vertical="center"/>
    </xf>
    <xf numFmtId="0" fontId="3" fillId="8" borderId="68" xfId="0" applyFont="1" applyFill="1" applyBorder="1" applyAlignment="1">
      <alignment horizontal="center" vertical="center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20" fillId="8" borderId="58" xfId="0" applyFont="1" applyFill="1" applyBorder="1" applyAlignment="1">
      <alignment horizontal="center" vertical="center" wrapText="1"/>
    </xf>
    <xf numFmtId="0" fontId="20" fillId="8" borderId="59" xfId="0" applyFont="1" applyFill="1" applyBorder="1" applyAlignment="1">
      <alignment horizontal="center" vertical="center" wrapText="1"/>
    </xf>
    <xf numFmtId="0" fontId="20" fillId="8" borderId="64" xfId="0" applyFont="1" applyFill="1" applyBorder="1" applyAlignment="1">
      <alignment horizontal="center" vertical="center" wrapText="1"/>
    </xf>
    <xf numFmtId="0" fontId="20" fillId="8" borderId="63" xfId="0" applyFont="1" applyFill="1" applyBorder="1" applyAlignment="1">
      <alignment horizontal="center" vertical="center"/>
    </xf>
    <xf numFmtId="0" fontId="20" fillId="8" borderId="61" xfId="0" applyFont="1" applyFill="1" applyBorder="1" applyAlignment="1">
      <alignment horizontal="center" vertical="center"/>
    </xf>
    <xf numFmtId="0" fontId="20" fillId="8" borderId="64" xfId="0" applyFont="1" applyFill="1" applyBorder="1" applyAlignment="1">
      <alignment horizontal="center" vertical="center"/>
    </xf>
    <xf numFmtId="0" fontId="20" fillId="8" borderId="60" xfId="0" applyFont="1" applyFill="1" applyBorder="1" applyAlignment="1">
      <alignment horizontal="center" vertical="center"/>
    </xf>
    <xf numFmtId="0" fontId="20" fillId="8" borderId="62" xfId="0" applyFont="1" applyFill="1" applyBorder="1" applyAlignment="1">
      <alignment horizontal="center" vertical="center"/>
    </xf>
    <xf numFmtId="0" fontId="32" fillId="0" borderId="1" xfId="172" applyFont="1" applyFill="1" applyBorder="1" applyAlignment="1">
      <alignment vertical="center" wrapText="1"/>
      <protection/>
    </xf>
    <xf numFmtId="0" fontId="32" fillId="0" borderId="34" xfId="172" applyFont="1" applyFill="1" applyBorder="1" applyAlignment="1">
      <alignment vertical="center" wrapText="1"/>
      <protection/>
    </xf>
    <xf numFmtId="0" fontId="32" fillId="0" borderId="17" xfId="172" applyFont="1" applyFill="1" applyBorder="1" applyAlignment="1">
      <alignment vertical="center" wrapText="1"/>
      <protection/>
    </xf>
    <xf numFmtId="0" fontId="32" fillId="0" borderId="1" xfId="0" applyFont="1" applyFill="1" applyBorder="1" applyAlignment="1">
      <alignment horizontal="justify" vertical="center"/>
    </xf>
    <xf numFmtId="0" fontId="32" fillId="10" borderId="1" xfId="172" applyFont="1" applyFill="1" applyBorder="1" applyAlignment="1">
      <alignment vertical="center" wrapText="1"/>
      <protection/>
    </xf>
    <xf numFmtId="0" fontId="32" fillId="10" borderId="17" xfId="172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71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8" fillId="8" borderId="17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2" fillId="16" borderId="20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0" fontId="2" fillId="31" borderId="22" xfId="0" applyFont="1" applyFill="1" applyBorder="1" applyAlignment="1">
      <alignment horizontal="center" vertical="center"/>
    </xf>
    <xf numFmtId="0" fontId="2" fillId="31" borderId="20" xfId="0" applyFont="1" applyFill="1" applyBorder="1" applyAlignment="1">
      <alignment horizontal="center" vertical="center"/>
    </xf>
    <xf numFmtId="0" fontId="2" fillId="31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8" borderId="53" xfId="0" applyFont="1" applyFill="1" applyBorder="1" applyAlignment="1">
      <alignment vertical="center"/>
    </xf>
    <xf numFmtId="0" fontId="0" fillId="8" borderId="53" xfId="0" applyFont="1" applyFill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3" fillId="8" borderId="72" xfId="0" applyFont="1" applyFill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0" fontId="3" fillId="8" borderId="73" xfId="0" applyFont="1" applyFill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3" fillId="8" borderId="74" xfId="0" applyFont="1" applyFill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3" fillId="8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3" fillId="8" borderId="77" xfId="0" applyFont="1" applyFill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19" fillId="12" borderId="42" xfId="0" applyFont="1" applyFill="1" applyBorder="1" applyAlignment="1">
      <alignment horizontal="center" vertical="center"/>
    </xf>
    <xf numFmtId="0" fontId="19" fillId="12" borderId="20" xfId="0" applyFont="1" applyFill="1" applyBorder="1" applyAlignment="1">
      <alignment horizontal="center" vertical="center"/>
    </xf>
    <xf numFmtId="0" fontId="0" fillId="0" borderId="75" xfId="0" applyFont="1" applyBorder="1" applyAlignment="1">
      <alignment vertical="center"/>
    </xf>
    <xf numFmtId="0" fontId="2" fillId="12" borderId="41" xfId="0" applyFont="1" applyFill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3" fillId="8" borderId="79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vertical="center" wrapText="1"/>
    </xf>
    <xf numFmtId="0" fontId="3" fillId="8" borderId="24" xfId="0" applyFont="1" applyFill="1" applyBorder="1" applyAlignment="1">
      <alignment vertical="center" wrapText="1"/>
    </xf>
    <xf numFmtId="0" fontId="3" fillId="8" borderId="39" xfId="0" applyFont="1" applyFill="1" applyBorder="1" applyAlignment="1">
      <alignment vertical="center"/>
    </xf>
    <xf numFmtId="0" fontId="3" fillId="8" borderId="80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24" xfId="0" applyFont="1" applyFill="1" applyBorder="1" applyAlignment="1">
      <alignment vertical="center" wrapText="1"/>
    </xf>
    <xf numFmtId="0" fontId="39" fillId="8" borderId="0" xfId="0" applyFont="1" applyFill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vertical="center" wrapText="1"/>
    </xf>
    <xf numFmtId="0" fontId="2" fillId="12" borderId="18" xfId="0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0" fontId="2" fillId="12" borderId="82" xfId="0" applyFont="1" applyFill="1" applyBorder="1" applyAlignment="1">
      <alignment horizontal="center" vertical="center"/>
    </xf>
    <xf numFmtId="0" fontId="2" fillId="12" borderId="33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3" fillId="8" borderId="83" xfId="0" applyFont="1" applyFill="1" applyBorder="1" applyAlignment="1">
      <alignment horizontal="center" vertical="center"/>
    </xf>
    <xf numFmtId="0" fontId="3" fillId="8" borderId="8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9" fillId="0" borderId="29" xfId="0" applyFont="1" applyBorder="1" applyAlignment="1">
      <alignment vertical="center"/>
    </xf>
    <xf numFmtId="0" fontId="3" fillId="0" borderId="85" xfId="0" applyFont="1" applyBorder="1" applyAlignment="1">
      <alignment vertical="center" wrapText="1"/>
    </xf>
    <xf numFmtId="0" fontId="3" fillId="8" borderId="86" xfId="0" applyFont="1" applyFill="1" applyBorder="1" applyAlignment="1">
      <alignment horizontal="center" vertical="center"/>
    </xf>
    <xf numFmtId="0" fontId="3" fillId="8" borderId="87" xfId="0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 wrapText="1"/>
    </xf>
    <xf numFmtId="0" fontId="3" fillId="0" borderId="88" xfId="0" applyFont="1" applyBorder="1" applyAlignment="1">
      <alignment vertical="center" wrapText="1"/>
    </xf>
    <xf numFmtId="0" fontId="3" fillId="8" borderId="89" xfId="0" applyFont="1" applyFill="1" applyBorder="1" applyAlignment="1">
      <alignment horizontal="center" vertical="center"/>
    </xf>
    <xf numFmtId="0" fontId="3" fillId="8" borderId="90" xfId="0" applyFont="1" applyFill="1" applyBorder="1" applyAlignment="1">
      <alignment horizontal="center" vertical="center"/>
    </xf>
    <xf numFmtId="0" fontId="5" fillId="0" borderId="76" xfId="0" applyFont="1" applyBorder="1" applyAlignment="1">
      <alignment vertical="center"/>
    </xf>
    <xf numFmtId="0" fontId="3" fillId="8" borderId="91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40" fillId="8" borderId="16" xfId="172" applyFont="1" applyFill="1" applyBorder="1" applyAlignment="1">
      <alignment vertical="center" wrapText="1"/>
      <protection/>
    </xf>
    <xf numFmtId="0" fontId="40" fillId="0" borderId="1" xfId="172" applyFont="1" applyBorder="1" applyAlignment="1">
      <alignment vertical="center" wrapText="1"/>
      <protection/>
    </xf>
    <xf numFmtId="0" fontId="40" fillId="0" borderId="16" xfId="172" applyFont="1" applyBorder="1" applyAlignment="1">
      <alignment vertical="center" wrapText="1"/>
      <protection/>
    </xf>
    <xf numFmtId="0" fontId="32" fillId="0" borderId="85" xfId="172" applyFont="1" applyBorder="1" applyAlignment="1">
      <alignment vertical="center" wrapText="1"/>
      <protection/>
    </xf>
    <xf numFmtId="0" fontId="3" fillId="8" borderId="81" xfId="0" applyFont="1" applyFill="1" applyBorder="1" applyAlignment="1">
      <alignment vertical="center"/>
    </xf>
    <xf numFmtId="0" fontId="3" fillId="8" borderId="92" xfId="0" applyFont="1" applyFill="1" applyBorder="1" applyAlignment="1">
      <alignment horizontal="center" vertical="center"/>
    </xf>
    <xf numFmtId="0" fontId="3" fillId="8" borderId="85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8" borderId="93" xfId="0" applyFont="1" applyFill="1" applyBorder="1" applyAlignment="1">
      <alignment horizontal="center" vertical="center"/>
    </xf>
    <xf numFmtId="0" fontId="3" fillId="8" borderId="94" xfId="0" applyFont="1" applyFill="1" applyBorder="1" applyAlignment="1">
      <alignment horizontal="center" vertical="center"/>
    </xf>
    <xf numFmtId="0" fontId="3" fillId="31" borderId="63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left" vertical="center"/>
    </xf>
    <xf numFmtId="0" fontId="15" fillId="0" borderId="9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32" fillId="31" borderId="96" xfId="0" applyFont="1" applyFill="1" applyBorder="1" applyAlignment="1">
      <alignment vertical="center" wrapText="1"/>
    </xf>
    <xf numFmtId="0" fontId="32" fillId="31" borderId="97" xfId="0" applyFont="1" applyFill="1" applyBorder="1" applyAlignment="1">
      <alignment vertical="center" wrapText="1"/>
    </xf>
    <xf numFmtId="0" fontId="40" fillId="31" borderId="16" xfId="172" applyFont="1" applyFill="1" applyBorder="1" applyAlignment="1">
      <alignment vertical="center" wrapText="1"/>
      <protection/>
    </xf>
    <xf numFmtId="0" fontId="20" fillId="0" borderId="71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3" fillId="8" borderId="7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98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101" xfId="0" applyFont="1" applyFill="1" applyBorder="1" applyAlignment="1">
      <alignment horizontal="left" vertical="center"/>
    </xf>
    <xf numFmtId="0" fontId="2" fillId="12" borderId="40" xfId="0" applyFont="1" applyFill="1" applyBorder="1" applyAlignment="1">
      <alignment horizontal="left" vertical="center"/>
    </xf>
    <xf numFmtId="0" fontId="2" fillId="12" borderId="88" xfId="0" applyFont="1" applyFill="1" applyBorder="1" applyAlignment="1">
      <alignment horizontal="left" vertical="center"/>
    </xf>
    <xf numFmtId="0" fontId="2" fillId="12" borderId="80" xfId="0" applyFont="1" applyFill="1" applyBorder="1" applyAlignment="1">
      <alignment horizontal="left" vertical="center"/>
    </xf>
    <xf numFmtId="0" fontId="2" fillId="12" borderId="33" xfId="0" applyFont="1" applyFill="1" applyBorder="1" applyAlignment="1">
      <alignment horizontal="left" vertical="center"/>
    </xf>
    <xf numFmtId="0" fontId="2" fillId="12" borderId="15" xfId="0" applyFont="1" applyFill="1" applyBorder="1" applyAlignment="1">
      <alignment horizontal="left" vertical="center"/>
    </xf>
    <xf numFmtId="0" fontId="2" fillId="12" borderId="40" xfId="0" applyFont="1" applyFill="1" applyBorder="1" applyAlignment="1">
      <alignment vertical="center"/>
    </xf>
    <xf numFmtId="0" fontId="2" fillId="12" borderId="33" xfId="0" applyFont="1" applyFill="1" applyBorder="1" applyAlignment="1">
      <alignment vertical="center"/>
    </xf>
    <xf numFmtId="0" fontId="2" fillId="12" borderId="15" xfId="0" applyFont="1" applyFill="1" applyBorder="1" applyAlignment="1">
      <alignment vertical="center"/>
    </xf>
    <xf numFmtId="0" fontId="3" fillId="0" borderId="10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3" fillId="8" borderId="45" xfId="0" applyFont="1" applyFill="1" applyBorder="1" applyAlignment="1">
      <alignment horizontal="center" vertical="center"/>
    </xf>
    <xf numFmtId="0" fontId="3" fillId="8" borderId="99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 wrapText="1"/>
    </xf>
    <xf numFmtId="0" fontId="3" fillId="8" borderId="99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2" fillId="16" borderId="40" xfId="0" applyFont="1" applyFill="1" applyBorder="1" applyAlignment="1">
      <alignment vertical="center"/>
    </xf>
    <xf numFmtId="0" fontId="2" fillId="16" borderId="33" xfId="0" applyFont="1" applyFill="1" applyBorder="1" applyAlignment="1">
      <alignment vertical="center"/>
    </xf>
    <xf numFmtId="0" fontId="2" fillId="16" borderId="15" xfId="0" applyFont="1" applyFill="1" applyBorder="1" applyAlignment="1">
      <alignment vertical="center"/>
    </xf>
    <xf numFmtId="0" fontId="2" fillId="0" borderId="103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8" borderId="104" xfId="0" applyFont="1" applyFill="1" applyBorder="1" applyAlignment="1">
      <alignment horizontal="center" vertical="center"/>
    </xf>
    <xf numFmtId="0" fontId="2" fillId="8" borderId="82" xfId="0" applyFont="1" applyFill="1" applyBorder="1" applyAlignment="1">
      <alignment horizontal="center" vertical="center"/>
    </xf>
    <xf numFmtId="0" fontId="3" fillId="8" borderId="105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16" borderId="104" xfId="0" applyFont="1" applyFill="1" applyBorder="1" applyAlignment="1">
      <alignment vertical="center"/>
    </xf>
    <xf numFmtId="0" fontId="2" fillId="16" borderId="82" xfId="0" applyFont="1" applyFill="1" applyBorder="1" applyAlignment="1">
      <alignment vertical="center"/>
    </xf>
    <xf numFmtId="0" fontId="2" fillId="16" borderId="105" xfId="0" applyFon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 wrapText="1" shrinkToFit="1"/>
    </xf>
    <xf numFmtId="0" fontId="4" fillId="0" borderId="81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2" fillId="0" borderId="103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8" borderId="7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3" fillId="8" borderId="98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87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t levelező" xfId="20"/>
    <cellStyle name="20% - 2. jelölőszín" xfId="21"/>
    <cellStyle name="20% - 2. jelölőszín 2" xfId="22"/>
    <cellStyle name="20% - 2. jelölőszín_Bt levelező" xfId="23"/>
    <cellStyle name="20% - 3. jelölőszín" xfId="24"/>
    <cellStyle name="20% - 3. jelölőszín 2" xfId="25"/>
    <cellStyle name="20% - 3. jelölőszín_Bt levelező" xfId="26"/>
    <cellStyle name="20% - 4. jelölőszín" xfId="27"/>
    <cellStyle name="20% - 4. jelölőszín 2" xfId="28"/>
    <cellStyle name="20% - 4. jelölőszín_Bt levelező" xfId="29"/>
    <cellStyle name="20% - 5. jelölőszín" xfId="30"/>
    <cellStyle name="20% - 5. jelölőszín 2" xfId="31"/>
    <cellStyle name="20% - 5. jelölőszín_Bt levelező" xfId="32"/>
    <cellStyle name="20% - 6. jelölőszín" xfId="33"/>
    <cellStyle name="20% - 6. jelölőszín 2" xfId="34"/>
    <cellStyle name="20% - 6. jelölőszín_Bt levelező" xfId="35"/>
    <cellStyle name="3. jelölőszín" xfId="36"/>
    <cellStyle name="4. jelölőszín" xfId="37"/>
    <cellStyle name="40% - 1. jelölőszín" xfId="38"/>
    <cellStyle name="40% - 1. jelölőszín 2" xfId="39"/>
    <cellStyle name="40% - 1. jelölőszín_Bt nappali" xfId="40"/>
    <cellStyle name="40% - 2. jelölőszín" xfId="41"/>
    <cellStyle name="40% - 2. jelölőszín 2" xfId="42"/>
    <cellStyle name="40% - 2. jelölőszín_Bt levelező" xfId="43"/>
    <cellStyle name="40% - 3. jelölőszín" xfId="44"/>
    <cellStyle name="40% - 3. jelölőszín 2" xfId="45"/>
    <cellStyle name="40% - 3. jelölőszín_Bt levelező" xfId="46"/>
    <cellStyle name="40% - 4. jelölőszín" xfId="47"/>
    <cellStyle name="40% - 4. jelölőszín 2" xfId="48"/>
    <cellStyle name="40% - 4. jelölőszín_Bt levelező" xfId="49"/>
    <cellStyle name="40% - 5. jelölőszín" xfId="50"/>
    <cellStyle name="40% - 5. jelölőszín 2" xfId="51"/>
    <cellStyle name="40% - 5. jelölőszín_Bt nappali" xfId="52"/>
    <cellStyle name="40% - 6. jelölőszín" xfId="53"/>
    <cellStyle name="40% - 6. jelölőszín 2" xfId="54"/>
    <cellStyle name="40% - 6. jelölőszín_Bt levelező" xfId="55"/>
    <cellStyle name="5. jelölőszín" xfId="56"/>
    <cellStyle name="6. jelölőszín" xfId="57"/>
    <cellStyle name="60% - 1. jelölőszín" xfId="58"/>
    <cellStyle name="60% - 1. jelölőszín 2" xfId="59"/>
    <cellStyle name="60% - 1. jelölőszín_Bt levelező" xfId="60"/>
    <cellStyle name="60% - 2. jelölőszín" xfId="61"/>
    <cellStyle name="60% - 2. jelölőszín 2" xfId="62"/>
    <cellStyle name="60% - 2. jelölőszín_Bt levelező" xfId="63"/>
    <cellStyle name="60% - 3. jelölőszín" xfId="64"/>
    <cellStyle name="60% - 3. jelölőszín 2" xfId="65"/>
    <cellStyle name="60% - 3. jelölőszín_Bt levelező" xfId="66"/>
    <cellStyle name="60% - 4. jelölőszín" xfId="67"/>
    <cellStyle name="60% - 4. jelölőszín 2" xfId="68"/>
    <cellStyle name="60% - 4. jelölőszín_Bt levelező" xfId="69"/>
    <cellStyle name="60% - 5. jelölőszín" xfId="70"/>
    <cellStyle name="60% - 5. jelölőszín 2" xfId="71"/>
    <cellStyle name="60% - 5. jelölőszín_Bt nappali" xfId="72"/>
    <cellStyle name="60% - 6. jelölőszín" xfId="73"/>
    <cellStyle name="60% - 6. jelölőszín 2" xfId="74"/>
    <cellStyle name="60% - 6. jelölőszín_Bt levelező" xfId="75"/>
    <cellStyle name="Bevitel" xfId="76"/>
    <cellStyle name="Bevitel 2" xfId="77"/>
    <cellStyle name="Bevitel_Bt nappali" xfId="78"/>
    <cellStyle name="Cím" xfId="79"/>
    <cellStyle name="Cím 2" xfId="80"/>
    <cellStyle name="Cím_Bt levelező" xfId="81"/>
    <cellStyle name="Címsor 1" xfId="82"/>
    <cellStyle name="Címsor 1 2" xfId="83"/>
    <cellStyle name="Címsor 1_Bt levelező" xfId="84"/>
    <cellStyle name="Címsor 2" xfId="85"/>
    <cellStyle name="Címsor 2 2" xfId="86"/>
    <cellStyle name="Címsor 2_Bt levelező" xfId="87"/>
    <cellStyle name="Címsor 3" xfId="88"/>
    <cellStyle name="Címsor 3 2" xfId="89"/>
    <cellStyle name="Címsor 3_Bt levelező" xfId="90"/>
    <cellStyle name="Címsor 4" xfId="91"/>
    <cellStyle name="Címsor 4 2" xfId="92"/>
    <cellStyle name="Címsor 4_Bt levelező" xfId="93"/>
    <cellStyle name="Ellenőrzőcella" xfId="94"/>
    <cellStyle name="Ellenőrzőcella 2" xfId="95"/>
    <cellStyle name="Ellenőrzőcella_Bt nappali" xfId="96"/>
    <cellStyle name="Comma" xfId="97"/>
    <cellStyle name="Comma [0]" xfId="98"/>
    <cellStyle name="Figyelmeztetés" xfId="99"/>
    <cellStyle name="Figyelmeztetés 2" xfId="100"/>
    <cellStyle name="Figyelmeztetés_Bt nappali" xfId="101"/>
    <cellStyle name="Hyperlink" xfId="102"/>
    <cellStyle name="Hivatkozás 2" xfId="103"/>
    <cellStyle name="Hivatkozott cella" xfId="104"/>
    <cellStyle name="Hivatkozott cella 2" xfId="105"/>
    <cellStyle name="Hivatkozott cella_Bt nappali" xfId="106"/>
    <cellStyle name="Jegyzet" xfId="107"/>
    <cellStyle name="Jegyzet 2" xfId="108"/>
    <cellStyle name="Jegyzet 3" xfId="109"/>
    <cellStyle name="Jegyzet_gépész nappali" xfId="110"/>
    <cellStyle name="Jelölőszín (1)" xfId="111"/>
    <cellStyle name="Jelölőszín (1) 2" xfId="112"/>
    <cellStyle name="Jelölőszín (1) 3" xfId="113"/>
    <cellStyle name="Jelölőszín (1) 4" xfId="114"/>
    <cellStyle name="Jelölőszín (1)_BSc" xfId="115"/>
    <cellStyle name="Jelölőszín (2)" xfId="116"/>
    <cellStyle name="Jelölőszín (2) 2" xfId="117"/>
    <cellStyle name="Jelölőszín (2) 3" xfId="118"/>
    <cellStyle name="Jelölőszín (2) 4" xfId="119"/>
    <cellStyle name="Jelölőszín (2)_BSc" xfId="120"/>
    <cellStyle name="Jelölőszín (3)" xfId="121"/>
    <cellStyle name="Jelölőszín (3) 2" xfId="122"/>
    <cellStyle name="Jelölőszín (3) 3" xfId="123"/>
    <cellStyle name="Jelölőszín (3) 4" xfId="124"/>
    <cellStyle name="Jelölőszín (3)_BSc" xfId="125"/>
    <cellStyle name="Jelölőszín (4)" xfId="126"/>
    <cellStyle name="Jelölőszín (4) 2" xfId="127"/>
    <cellStyle name="Jelölőszín (4) 3" xfId="128"/>
    <cellStyle name="Jelölőszín (4) 4" xfId="129"/>
    <cellStyle name="Jelölőszín (4)_BSc" xfId="130"/>
    <cellStyle name="Jelölőszín (5)" xfId="131"/>
    <cellStyle name="Jelölőszín (5) 2" xfId="132"/>
    <cellStyle name="Jelölőszín (5) 3" xfId="133"/>
    <cellStyle name="Jelölőszín (5) 4" xfId="134"/>
    <cellStyle name="Jelölőszín (5)_BSc" xfId="135"/>
    <cellStyle name="Jelölőszín (6)" xfId="136"/>
    <cellStyle name="Jelölőszín (6) 2" xfId="137"/>
    <cellStyle name="Jelölőszín (6) 3" xfId="138"/>
    <cellStyle name="Jelölőszín (6) 4" xfId="139"/>
    <cellStyle name="Jelölőszín (6)_BSc" xfId="140"/>
    <cellStyle name="Jelölőszín 1" xfId="141"/>
    <cellStyle name="Jelölőszín 1 2" xfId="142"/>
    <cellStyle name="Jelölőszín 1_Munka1" xfId="143"/>
    <cellStyle name="Jelölőszín 2" xfId="144"/>
    <cellStyle name="Jelölőszín 2 2" xfId="145"/>
    <cellStyle name="Jelölőszín 2_Munka1" xfId="146"/>
    <cellStyle name="Jelölőszín 3" xfId="147"/>
    <cellStyle name="Jelölőszín 3 2" xfId="148"/>
    <cellStyle name="Jelölőszín 3_Munka1" xfId="149"/>
    <cellStyle name="Jelölőszín 4" xfId="150"/>
    <cellStyle name="Jelölőszín 4 2" xfId="151"/>
    <cellStyle name="Jelölőszín 4_Munka1" xfId="152"/>
    <cellStyle name="Jelölőszín 5" xfId="153"/>
    <cellStyle name="Jelölőszín 5 2" xfId="154"/>
    <cellStyle name="Jelölőszín 5_Munka1" xfId="155"/>
    <cellStyle name="Jelölőszín 6" xfId="156"/>
    <cellStyle name="Jelölőszín 6 2" xfId="157"/>
    <cellStyle name="Jelölőszín 6_Munka1" xfId="158"/>
    <cellStyle name="Jó" xfId="159"/>
    <cellStyle name="Jó 2" xfId="160"/>
    <cellStyle name="Jó_Bt nappali" xfId="161"/>
    <cellStyle name="Kimenet" xfId="162"/>
    <cellStyle name="Kimenet 2" xfId="163"/>
    <cellStyle name="Kimenet_Bt nappali" xfId="164"/>
    <cellStyle name="Magyarázó szöveg" xfId="165"/>
    <cellStyle name="Magyarázó szöveg 2" xfId="166"/>
    <cellStyle name="Magyarázó szöveg_Bt nappali" xfId="167"/>
    <cellStyle name="Followed Hyperlink" xfId="168"/>
    <cellStyle name="Normál 10" xfId="169"/>
    <cellStyle name="Normál 11" xfId="170"/>
    <cellStyle name="Normál 12" xfId="171"/>
    <cellStyle name="Normál 2" xfId="172"/>
    <cellStyle name="Normál 2 2" xfId="173"/>
    <cellStyle name="Normál 2_Bt levelező" xfId="174"/>
    <cellStyle name="Normál 3" xfId="175"/>
    <cellStyle name="Normál 3 2" xfId="176"/>
    <cellStyle name="Normál 3_biztonságtechnika nappali" xfId="177"/>
    <cellStyle name="Normál 4" xfId="178"/>
    <cellStyle name="Normál 5" xfId="179"/>
    <cellStyle name="Normál 6" xfId="180"/>
    <cellStyle name="Normál 7" xfId="181"/>
    <cellStyle name="Normál 8" xfId="182"/>
    <cellStyle name="Normál 9" xfId="183"/>
    <cellStyle name="Összesen" xfId="184"/>
    <cellStyle name="Összesen 2" xfId="185"/>
    <cellStyle name="Összesen_Bt levelező" xfId="186"/>
    <cellStyle name="Currency" xfId="187"/>
    <cellStyle name="Currency [0]" xfId="188"/>
    <cellStyle name="Rossz" xfId="189"/>
    <cellStyle name="Rossz 2" xfId="190"/>
    <cellStyle name="Rossz_Bt nappali" xfId="191"/>
    <cellStyle name="Semleges" xfId="192"/>
    <cellStyle name="Semleges 2" xfId="193"/>
    <cellStyle name="Semleges_Bt nappali" xfId="194"/>
    <cellStyle name="Számítás" xfId="195"/>
    <cellStyle name="Számítás 2" xfId="196"/>
    <cellStyle name="Számítás_Bt nappali" xfId="197"/>
    <cellStyle name="Percent" xfId="198"/>
    <cellStyle name="Százalék 2" xfId="199"/>
    <cellStyle name="Százalék 3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zoomScalePageLayoutView="0" workbookViewId="0" topLeftCell="A1">
      <selection activeCell="A1" sqref="A1"/>
    </sheetView>
  </sheetViews>
  <sheetFormatPr defaultColWidth="11.421875" defaultRowHeight="12.75" customHeight="1"/>
  <cols>
    <col min="1" max="1" width="5.28125" style="23" customWidth="1"/>
    <col min="2" max="2" width="18.28125" style="23" customWidth="1"/>
    <col min="3" max="3" width="28.140625" style="23" customWidth="1"/>
    <col min="4" max="4" width="4.7109375" style="23" customWidth="1"/>
    <col min="5" max="5" width="5.00390625" style="23" customWidth="1"/>
    <col min="6" max="6" width="3.7109375" style="23" customWidth="1"/>
    <col min="7" max="7" width="3.421875" style="23" bestFit="1" customWidth="1"/>
    <col min="8" max="8" width="3.28125" style="23" customWidth="1"/>
    <col min="9" max="9" width="3.00390625" style="23" bestFit="1" customWidth="1"/>
    <col min="10" max="10" width="4.421875" style="23" bestFit="1" customWidth="1"/>
    <col min="11" max="11" width="3.140625" style="23" customWidth="1"/>
    <col min="12" max="12" width="3.421875" style="23" bestFit="1" customWidth="1"/>
    <col min="13" max="13" width="3.28125" style="23" customWidth="1"/>
    <col min="14" max="14" width="3.00390625" style="23" bestFit="1" customWidth="1"/>
    <col min="15" max="15" width="3.7109375" style="23" bestFit="1" customWidth="1"/>
    <col min="16" max="17" width="3.421875" style="23" bestFit="1" customWidth="1"/>
    <col min="18" max="18" width="3.421875" style="23" customWidth="1"/>
    <col min="19" max="19" width="3.00390625" style="23" bestFit="1" customWidth="1"/>
    <col min="20" max="22" width="3.421875" style="23" bestFit="1" customWidth="1"/>
    <col min="23" max="23" width="3.7109375" style="23" customWidth="1"/>
    <col min="24" max="24" width="3.00390625" style="23" bestFit="1" customWidth="1"/>
    <col min="25" max="25" width="3.421875" style="23" bestFit="1" customWidth="1"/>
    <col min="26" max="26" width="5.140625" style="23" customWidth="1"/>
    <col min="27" max="27" width="5.00390625" style="23" customWidth="1"/>
    <col min="28" max="28" width="27.140625" style="23" customWidth="1"/>
    <col min="29" max="16384" width="11.421875" style="9" customWidth="1"/>
  </cols>
  <sheetData>
    <row r="1" spans="4:28" ht="12.75" customHeight="1" thickBot="1">
      <c r="D1" s="8"/>
      <c r="E1" s="8"/>
      <c r="F1" s="8"/>
      <c r="G1" s="8"/>
      <c r="H1" s="8"/>
      <c r="I1" s="8"/>
      <c r="J1" s="338" t="s">
        <v>68</v>
      </c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8"/>
      <c r="V1" s="8"/>
      <c r="W1" s="8"/>
      <c r="X1" s="8"/>
      <c r="Y1" s="8"/>
      <c r="Z1" s="8"/>
      <c r="AA1" s="8"/>
      <c r="AB1" s="8"/>
    </row>
    <row r="2" spans="1:28" ht="12.75" customHeight="1" thickBot="1">
      <c r="A2" s="7" t="s">
        <v>44</v>
      </c>
      <c r="B2" s="8"/>
      <c r="C2" s="8"/>
      <c r="D2" s="327" t="s">
        <v>69</v>
      </c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8"/>
      <c r="AB2" s="116" t="s">
        <v>56</v>
      </c>
    </row>
    <row r="3" spans="1:27" ht="12.75" customHeight="1" thickBot="1">
      <c r="A3" s="7" t="s">
        <v>67</v>
      </c>
      <c r="B3" s="88"/>
      <c r="C3" s="88"/>
      <c r="D3" s="11"/>
      <c r="E3" s="11"/>
      <c r="F3" s="339" t="s">
        <v>89</v>
      </c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10"/>
      <c r="AA3" s="8"/>
    </row>
    <row r="4" spans="1:28" ht="12.75" customHeight="1" thickBot="1">
      <c r="A4" s="326" t="s">
        <v>64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5"/>
      <c r="Z4" s="323"/>
      <c r="AA4" s="324"/>
      <c r="AB4" s="325"/>
    </row>
    <row r="5" spans="1:28" ht="12.75" customHeight="1" thickBot="1">
      <c r="A5" s="329" t="s">
        <v>58</v>
      </c>
      <c r="B5" s="332" t="s">
        <v>0</v>
      </c>
      <c r="C5" s="332" t="s">
        <v>1</v>
      </c>
      <c r="D5" s="305" t="s">
        <v>2</v>
      </c>
      <c r="E5" s="332" t="s">
        <v>25</v>
      </c>
      <c r="F5" s="311" t="s">
        <v>3</v>
      </c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3" t="s">
        <v>4</v>
      </c>
      <c r="AA5" s="314"/>
      <c r="AB5" s="315"/>
    </row>
    <row r="6" spans="1:28" ht="12.75" customHeight="1" thickBot="1">
      <c r="A6" s="330"/>
      <c r="B6" s="333"/>
      <c r="C6" s="333"/>
      <c r="D6" s="306"/>
      <c r="E6" s="333"/>
      <c r="F6" s="308" t="s">
        <v>5</v>
      </c>
      <c r="G6" s="309"/>
      <c r="H6" s="309"/>
      <c r="I6" s="309"/>
      <c r="J6" s="310"/>
      <c r="K6" s="308" t="s">
        <v>6</v>
      </c>
      <c r="L6" s="309"/>
      <c r="M6" s="309"/>
      <c r="N6" s="309"/>
      <c r="O6" s="310"/>
      <c r="P6" s="308" t="s">
        <v>7</v>
      </c>
      <c r="Q6" s="309"/>
      <c r="R6" s="309"/>
      <c r="S6" s="309"/>
      <c r="T6" s="310"/>
      <c r="U6" s="308" t="s">
        <v>8</v>
      </c>
      <c r="V6" s="309"/>
      <c r="W6" s="309"/>
      <c r="X6" s="309"/>
      <c r="Y6" s="310"/>
      <c r="Z6" s="316"/>
      <c r="AA6" s="317"/>
      <c r="AB6" s="318"/>
    </row>
    <row r="7" spans="1:28" ht="12.75" customHeight="1" thickBot="1">
      <c r="A7" s="331"/>
      <c r="B7" s="334"/>
      <c r="C7" s="334"/>
      <c r="D7" s="307"/>
      <c r="E7" s="334"/>
      <c r="F7" s="12" t="s">
        <v>12</v>
      </c>
      <c r="G7" s="12" t="s">
        <v>13</v>
      </c>
      <c r="H7" s="12" t="s">
        <v>14</v>
      </c>
      <c r="I7" s="12" t="s">
        <v>15</v>
      </c>
      <c r="J7" s="13" t="s">
        <v>16</v>
      </c>
      <c r="K7" s="14" t="s">
        <v>12</v>
      </c>
      <c r="L7" s="12" t="s">
        <v>13</v>
      </c>
      <c r="M7" s="12" t="s">
        <v>14</v>
      </c>
      <c r="N7" s="12" t="s">
        <v>15</v>
      </c>
      <c r="O7" s="15" t="s">
        <v>16</v>
      </c>
      <c r="P7" s="12" t="s">
        <v>12</v>
      </c>
      <c r="Q7" s="12" t="s">
        <v>13</v>
      </c>
      <c r="R7" s="12" t="s">
        <v>14</v>
      </c>
      <c r="S7" s="12" t="s">
        <v>15</v>
      </c>
      <c r="T7" s="13" t="s">
        <v>16</v>
      </c>
      <c r="U7" s="14" t="s">
        <v>12</v>
      </c>
      <c r="V7" s="12" t="s">
        <v>13</v>
      </c>
      <c r="W7" s="12" t="s">
        <v>14</v>
      </c>
      <c r="X7" s="12" t="s">
        <v>15</v>
      </c>
      <c r="Y7" s="15" t="s">
        <v>16</v>
      </c>
      <c r="Z7" s="316"/>
      <c r="AA7" s="317"/>
      <c r="AB7" s="319"/>
    </row>
    <row r="8" spans="1:28" ht="13.5" thickBot="1">
      <c r="A8" s="302" t="s">
        <v>17</v>
      </c>
      <c r="B8" s="303"/>
      <c r="C8" s="304"/>
      <c r="D8" s="16">
        <f>SUM(D9:D13)</f>
        <v>100</v>
      </c>
      <c r="E8" s="17">
        <f>SUM(E9:E13)</f>
        <v>20</v>
      </c>
      <c r="F8" s="18">
        <f>SUM(F9:F13)</f>
        <v>30</v>
      </c>
      <c r="G8" s="18">
        <f>SUM(G9:G13)</f>
        <v>30</v>
      </c>
      <c r="H8" s="18">
        <f>SUM(H9:H13)</f>
        <v>0</v>
      </c>
      <c r="I8" s="18"/>
      <c r="J8" s="18">
        <f>SUM(J9:J13)</f>
        <v>12</v>
      </c>
      <c r="K8" s="18">
        <f>SUM(K9:K13)</f>
        <v>25</v>
      </c>
      <c r="L8" s="18">
        <f>SUM(L9:L13)</f>
        <v>0</v>
      </c>
      <c r="M8" s="18">
        <f>SUM(M9:M13)</f>
        <v>15</v>
      </c>
      <c r="N8" s="18"/>
      <c r="O8" s="18">
        <f>SUM(O9:O13)</f>
        <v>8</v>
      </c>
      <c r="P8" s="18">
        <f>SUM(P9:P13)</f>
        <v>0</v>
      </c>
      <c r="Q8" s="18">
        <f>SUM(Q9:Q13)</f>
        <v>0</v>
      </c>
      <c r="R8" s="18">
        <f>SUM(R9:R13)</f>
        <v>0</v>
      </c>
      <c r="S8" s="18"/>
      <c r="T8" s="18">
        <f>SUM(T9:T13)</f>
        <v>0</v>
      </c>
      <c r="U8" s="18">
        <f>SUM(U9:U13)</f>
        <v>0</v>
      </c>
      <c r="V8" s="18">
        <f>SUM(V9:V13)</f>
        <v>0</v>
      </c>
      <c r="W8" s="18">
        <f>SUM(W9:W13)</f>
        <v>0</v>
      </c>
      <c r="X8" s="18"/>
      <c r="Y8" s="18">
        <f>SUM(Y9:Y13)</f>
        <v>0</v>
      </c>
      <c r="Z8" s="92"/>
      <c r="AA8" s="92"/>
      <c r="AB8" s="93"/>
    </row>
    <row r="9" spans="1:28" ht="14.25" thickBot="1">
      <c r="A9" s="19" t="s">
        <v>5</v>
      </c>
      <c r="B9" s="243" t="s">
        <v>125</v>
      </c>
      <c r="C9" s="5" t="s">
        <v>51</v>
      </c>
      <c r="D9" s="20">
        <f>SUM(F9:H9)+SUM(K9:M9)+SUM(P9:R9)+SUM(U9:W9)</f>
        <v>20</v>
      </c>
      <c r="E9" s="3">
        <f>J9+O9+T9+Y9</f>
        <v>4</v>
      </c>
      <c r="F9" s="117">
        <v>10</v>
      </c>
      <c r="G9" s="118">
        <v>10</v>
      </c>
      <c r="H9" s="118">
        <v>0</v>
      </c>
      <c r="I9" s="118" t="s">
        <v>26</v>
      </c>
      <c r="J9" s="119">
        <v>4</v>
      </c>
      <c r="K9" s="144"/>
      <c r="L9" s="118"/>
      <c r="M9" s="118"/>
      <c r="N9" s="118"/>
      <c r="O9" s="145"/>
      <c r="P9" s="117"/>
      <c r="Q9" s="118"/>
      <c r="R9" s="118"/>
      <c r="S9" s="118"/>
      <c r="T9" s="119"/>
      <c r="U9" s="120"/>
      <c r="V9" s="118"/>
      <c r="W9" s="118"/>
      <c r="X9" s="118"/>
      <c r="Y9" s="119"/>
      <c r="Z9" s="340"/>
      <c r="AA9" s="341"/>
      <c r="AB9" s="342"/>
    </row>
    <row r="10" spans="1:28" ht="14.25" thickBot="1">
      <c r="A10" s="21" t="s">
        <v>6</v>
      </c>
      <c r="B10" s="243" t="s">
        <v>126</v>
      </c>
      <c r="C10" s="168" t="s">
        <v>118</v>
      </c>
      <c r="D10" s="20">
        <f>SUM(F10:H10)+SUM(K10:M10)+SUM(P10:R10)+SUM(U10:W10)</f>
        <v>20</v>
      </c>
      <c r="E10" s="3">
        <f>J10+O10+T10+Y10</f>
        <v>4</v>
      </c>
      <c r="F10" s="117">
        <v>10</v>
      </c>
      <c r="G10" s="118">
        <v>10</v>
      </c>
      <c r="H10" s="118">
        <v>0</v>
      </c>
      <c r="I10" s="118" t="s">
        <v>26</v>
      </c>
      <c r="J10" s="124">
        <v>4</v>
      </c>
      <c r="K10" s="120"/>
      <c r="L10" s="118"/>
      <c r="M10" s="118"/>
      <c r="N10" s="118"/>
      <c r="O10" s="121"/>
      <c r="P10" s="117"/>
      <c r="Q10" s="118"/>
      <c r="R10" s="118"/>
      <c r="S10" s="118"/>
      <c r="T10" s="119"/>
      <c r="U10" s="120"/>
      <c r="V10" s="118"/>
      <c r="W10" s="118"/>
      <c r="X10" s="118"/>
      <c r="Y10" s="119"/>
      <c r="Z10" s="335"/>
      <c r="AA10" s="336"/>
      <c r="AB10" s="337"/>
    </row>
    <row r="11" spans="1:28" ht="14.25" thickBot="1">
      <c r="A11" s="21" t="s">
        <v>7</v>
      </c>
      <c r="B11" s="244" t="s">
        <v>127</v>
      </c>
      <c r="C11" s="168" t="s">
        <v>114</v>
      </c>
      <c r="D11" s="20">
        <f>SUM(F11:H11)+SUM(K11:M11)+SUM(P11:R11)+SUM(U11:W11)</f>
        <v>20</v>
      </c>
      <c r="E11" s="3">
        <f>J11+O11+T11+Y11</f>
        <v>4</v>
      </c>
      <c r="F11" s="117"/>
      <c r="G11" s="118"/>
      <c r="H11" s="118"/>
      <c r="I11" s="118"/>
      <c r="J11" s="124"/>
      <c r="K11" s="120">
        <v>15</v>
      </c>
      <c r="L11" s="118">
        <v>0</v>
      </c>
      <c r="M11" s="118">
        <v>5</v>
      </c>
      <c r="N11" s="118" t="s">
        <v>26</v>
      </c>
      <c r="O11" s="121">
        <v>4</v>
      </c>
      <c r="P11" s="117"/>
      <c r="Q11" s="118"/>
      <c r="R11" s="118"/>
      <c r="S11" s="118"/>
      <c r="T11" s="119"/>
      <c r="U11" s="117"/>
      <c r="V11" s="118"/>
      <c r="W11" s="118"/>
      <c r="X11" s="118"/>
      <c r="Y11" s="119"/>
      <c r="Z11" s="299"/>
      <c r="AA11" s="300"/>
      <c r="AB11" s="301"/>
    </row>
    <row r="12" spans="1:28" ht="14.25" thickBot="1">
      <c r="A12" s="210" t="s">
        <v>8</v>
      </c>
      <c r="B12" s="244" t="s">
        <v>128</v>
      </c>
      <c r="C12" s="168" t="s">
        <v>110</v>
      </c>
      <c r="D12" s="20">
        <f>SUM(F12:H12)+SUM(K12:M12)+SUM(P12:R12)+SUM(U12:W12)</f>
        <v>20</v>
      </c>
      <c r="E12" s="211">
        <f>J12+O12+T12+Y12</f>
        <v>4</v>
      </c>
      <c r="F12" s="122">
        <v>10</v>
      </c>
      <c r="G12" s="123">
        <v>10</v>
      </c>
      <c r="H12" s="123">
        <v>0</v>
      </c>
      <c r="I12" s="123" t="s">
        <v>26</v>
      </c>
      <c r="J12" s="124">
        <v>4</v>
      </c>
      <c r="K12" s="125"/>
      <c r="L12" s="123"/>
      <c r="M12" s="123"/>
      <c r="N12" s="123"/>
      <c r="O12" s="146"/>
      <c r="P12" s="122"/>
      <c r="Q12" s="123"/>
      <c r="R12" s="123"/>
      <c r="S12" s="123"/>
      <c r="T12" s="126"/>
      <c r="U12" s="122"/>
      <c r="V12" s="123"/>
      <c r="W12" s="123"/>
      <c r="X12" s="123"/>
      <c r="Y12" s="124"/>
      <c r="Z12" s="263"/>
      <c r="AA12" s="264"/>
      <c r="AB12" s="265"/>
    </row>
    <row r="13" spans="1:28" ht="26.25" thickBot="1">
      <c r="A13" s="22" t="s">
        <v>9</v>
      </c>
      <c r="B13" s="245" t="s">
        <v>129</v>
      </c>
      <c r="C13" s="167" t="s">
        <v>117</v>
      </c>
      <c r="D13" s="20">
        <f>SUM(F13:H13)+SUM(K13:M13)+SUM(P13:R13)+SUM(U13:W13)</f>
        <v>20</v>
      </c>
      <c r="E13" s="3">
        <f>J13+O13+T13+Y13</f>
        <v>4</v>
      </c>
      <c r="F13" s="125"/>
      <c r="G13" s="123"/>
      <c r="H13" s="123"/>
      <c r="I13" s="123"/>
      <c r="J13" s="146"/>
      <c r="K13" s="125">
        <v>10</v>
      </c>
      <c r="L13" s="123">
        <v>0</v>
      </c>
      <c r="M13" s="123">
        <v>10</v>
      </c>
      <c r="N13" s="123" t="s">
        <v>45</v>
      </c>
      <c r="O13" s="126">
        <v>4</v>
      </c>
      <c r="P13" s="122"/>
      <c r="Q13" s="123"/>
      <c r="R13" s="123"/>
      <c r="S13" s="123"/>
      <c r="T13" s="126"/>
      <c r="U13" s="122"/>
      <c r="V13" s="123"/>
      <c r="W13" s="123"/>
      <c r="X13" s="123"/>
      <c r="Y13" s="124"/>
      <c r="Z13" s="263"/>
      <c r="AA13" s="264"/>
      <c r="AB13" s="265"/>
    </row>
    <row r="14" spans="1:28" ht="13.5" thickBot="1">
      <c r="A14" s="320" t="s">
        <v>60</v>
      </c>
      <c r="B14" s="321"/>
      <c r="C14" s="322"/>
      <c r="D14" s="173">
        <f>SUM(D15:D17)</f>
        <v>55</v>
      </c>
      <c r="E14" s="173">
        <f>SUM(E15:E17)</f>
        <v>12</v>
      </c>
      <c r="F14" s="173">
        <f>SUM(F15:F17)</f>
        <v>0</v>
      </c>
      <c r="G14" s="173">
        <f>SUM(G15:G17)</f>
        <v>0</v>
      </c>
      <c r="H14" s="173">
        <f>SUM(H15:H17)</f>
        <v>0</v>
      </c>
      <c r="I14" s="173"/>
      <c r="J14" s="173">
        <f>SUM(J15:J17)</f>
        <v>0</v>
      </c>
      <c r="K14" s="173">
        <f>SUM(K15:K17)</f>
        <v>30</v>
      </c>
      <c r="L14" s="173">
        <f>SUM(L15:L17)</f>
        <v>25</v>
      </c>
      <c r="M14" s="173">
        <f>SUM(M15:M17)</f>
        <v>0</v>
      </c>
      <c r="N14" s="173"/>
      <c r="O14" s="173">
        <f>SUM(O15:O17)</f>
        <v>12</v>
      </c>
      <c r="P14" s="173">
        <f>SUM(P15:P17)</f>
        <v>0</v>
      </c>
      <c r="Q14" s="173">
        <f>SUM(Q15:Q17)</f>
        <v>0</v>
      </c>
      <c r="R14" s="173">
        <f>SUM(R15:R17)</f>
        <v>0</v>
      </c>
      <c r="S14" s="173"/>
      <c r="T14" s="173">
        <f>SUM(T15:T17)</f>
        <v>0</v>
      </c>
      <c r="U14" s="173">
        <f>SUM(U15:U17)</f>
        <v>0</v>
      </c>
      <c r="V14" s="173">
        <f>SUM(V15:V17)</f>
        <v>0</v>
      </c>
      <c r="W14" s="173">
        <f>SUM(W15:W17)</f>
        <v>0</v>
      </c>
      <c r="X14" s="173"/>
      <c r="Y14" s="173">
        <f>SUM(Y15:Y17)</f>
        <v>0</v>
      </c>
      <c r="Z14" s="293"/>
      <c r="AA14" s="264"/>
      <c r="AB14" s="265"/>
    </row>
    <row r="15" spans="1:28" ht="39" thickBot="1">
      <c r="A15" s="4" t="s">
        <v>10</v>
      </c>
      <c r="B15" s="245" t="s">
        <v>130</v>
      </c>
      <c r="C15" s="5" t="s">
        <v>107</v>
      </c>
      <c r="D15" s="174">
        <f aca="true" t="shared" si="0" ref="D15:D31">SUM(F15:H15)+SUM(K15:M15)+SUM(P15:R15)+SUM(U15:W15)</f>
        <v>20</v>
      </c>
      <c r="E15" s="175">
        <f aca="true" t="shared" si="1" ref="E15:E31">J15+O15+T15+Y15</f>
        <v>4</v>
      </c>
      <c r="F15" s="127"/>
      <c r="G15" s="128"/>
      <c r="H15" s="128"/>
      <c r="I15" s="128"/>
      <c r="J15" s="129"/>
      <c r="K15" s="127">
        <v>10</v>
      </c>
      <c r="L15" s="128">
        <v>10</v>
      </c>
      <c r="M15" s="128">
        <v>0</v>
      </c>
      <c r="N15" s="128" t="s">
        <v>45</v>
      </c>
      <c r="O15" s="130">
        <v>4</v>
      </c>
      <c r="P15" s="127"/>
      <c r="Q15" s="128"/>
      <c r="R15" s="128"/>
      <c r="S15" s="128"/>
      <c r="T15" s="129"/>
      <c r="U15" s="127"/>
      <c r="V15" s="128"/>
      <c r="W15" s="128"/>
      <c r="X15" s="128"/>
      <c r="Y15" s="131"/>
      <c r="Z15" s="263"/>
      <c r="AA15" s="264"/>
      <c r="AB15" s="265"/>
    </row>
    <row r="16" spans="1:28" ht="14.25" thickBot="1">
      <c r="A16" s="212" t="s">
        <v>11</v>
      </c>
      <c r="B16" s="245" t="s">
        <v>131</v>
      </c>
      <c r="C16" s="213" t="s">
        <v>111</v>
      </c>
      <c r="D16" s="20">
        <f t="shared" si="0"/>
        <v>15</v>
      </c>
      <c r="E16" s="211">
        <f t="shared" si="1"/>
        <v>4</v>
      </c>
      <c r="F16" s="127"/>
      <c r="G16" s="128"/>
      <c r="H16" s="128"/>
      <c r="I16" s="128"/>
      <c r="J16" s="129"/>
      <c r="K16" s="127">
        <v>10</v>
      </c>
      <c r="L16" s="128">
        <v>5</v>
      </c>
      <c r="M16" s="128">
        <v>0</v>
      </c>
      <c r="N16" s="131" t="s">
        <v>45</v>
      </c>
      <c r="O16" s="129">
        <v>4</v>
      </c>
      <c r="P16" s="127"/>
      <c r="Q16" s="128"/>
      <c r="R16" s="128"/>
      <c r="S16" s="128"/>
      <c r="T16" s="129"/>
      <c r="U16" s="127"/>
      <c r="V16" s="128"/>
      <c r="W16" s="128"/>
      <c r="X16" s="128"/>
      <c r="Y16" s="131"/>
      <c r="Z16" s="296"/>
      <c r="AA16" s="297"/>
      <c r="AB16" s="298"/>
    </row>
    <row r="17" spans="1:28" ht="14.25" thickBot="1">
      <c r="A17" s="214" t="s">
        <v>112</v>
      </c>
      <c r="B17" s="245" t="s">
        <v>132</v>
      </c>
      <c r="C17" s="167" t="s">
        <v>91</v>
      </c>
      <c r="D17" s="20">
        <f t="shared" si="0"/>
        <v>20</v>
      </c>
      <c r="E17" s="211">
        <f t="shared" si="1"/>
        <v>4</v>
      </c>
      <c r="F17" s="127"/>
      <c r="G17" s="128"/>
      <c r="H17" s="128"/>
      <c r="I17" s="128"/>
      <c r="J17" s="129"/>
      <c r="K17" s="127">
        <v>10</v>
      </c>
      <c r="L17" s="128">
        <v>10</v>
      </c>
      <c r="M17" s="128">
        <v>0</v>
      </c>
      <c r="N17" s="131" t="s">
        <v>45</v>
      </c>
      <c r="O17" s="129">
        <v>4</v>
      </c>
      <c r="P17" s="127"/>
      <c r="Q17" s="128"/>
      <c r="R17" s="128"/>
      <c r="S17" s="128"/>
      <c r="T17" s="129"/>
      <c r="U17" s="127"/>
      <c r="V17" s="128"/>
      <c r="W17" s="128"/>
      <c r="X17" s="128"/>
      <c r="Y17" s="131"/>
      <c r="Z17" s="263"/>
      <c r="AA17" s="264"/>
      <c r="AB17" s="265"/>
    </row>
    <row r="18" spans="1:28" ht="13.5" thickBot="1">
      <c r="A18" s="302" t="s">
        <v>61</v>
      </c>
      <c r="B18" s="303"/>
      <c r="C18" s="304"/>
      <c r="D18" s="173">
        <f>SUM(D19:D28)</f>
        <v>115</v>
      </c>
      <c r="E18" s="173">
        <f>SUM(E19:E28)</f>
        <v>27</v>
      </c>
      <c r="F18" s="173">
        <f>SUM(F19:F28)</f>
        <v>25</v>
      </c>
      <c r="G18" s="173">
        <f>SUM(G19:G28)</f>
        <v>5</v>
      </c>
      <c r="H18" s="173">
        <f>SUM(H19:H28)</f>
        <v>30</v>
      </c>
      <c r="I18" s="173"/>
      <c r="J18" s="173">
        <f>SUM(J19:J28)</f>
        <v>13</v>
      </c>
      <c r="K18" s="173">
        <f>SUM(K19:K28)</f>
        <v>10</v>
      </c>
      <c r="L18" s="173">
        <f>SUM(L19:L28)</f>
        <v>5</v>
      </c>
      <c r="M18" s="173">
        <f>SUM(M19:M28)</f>
        <v>0</v>
      </c>
      <c r="N18" s="173"/>
      <c r="O18" s="173">
        <f>SUM(O19:O28)</f>
        <v>5</v>
      </c>
      <c r="P18" s="173">
        <f>SUM(P19:P28)</f>
        <v>25</v>
      </c>
      <c r="Q18" s="173">
        <f>SUM(Q19:Q28)</f>
        <v>0</v>
      </c>
      <c r="R18" s="173">
        <f>SUM(R19:R28)</f>
        <v>15</v>
      </c>
      <c r="S18" s="173"/>
      <c r="T18" s="173">
        <f>SUM(T19:T28)</f>
        <v>9</v>
      </c>
      <c r="U18" s="173">
        <f>SUM(U19:U28)</f>
        <v>10</v>
      </c>
      <c r="V18" s="173">
        <f>SUM(V19:V28)</f>
        <v>0</v>
      </c>
      <c r="W18" s="173">
        <f>SUM(W19:W28)</f>
        <v>10</v>
      </c>
      <c r="X18" s="173"/>
      <c r="Y18" s="173">
        <f>SUM(Y19:Y28)</f>
        <v>4</v>
      </c>
      <c r="Z18" s="293"/>
      <c r="AA18" s="264"/>
      <c r="AB18" s="265"/>
    </row>
    <row r="19" spans="1:28" ht="14.25" thickBot="1">
      <c r="A19" s="4" t="s">
        <v>29</v>
      </c>
      <c r="B19" s="243" t="s">
        <v>133</v>
      </c>
      <c r="C19" s="5" t="s">
        <v>92</v>
      </c>
      <c r="D19" s="174">
        <f t="shared" si="0"/>
        <v>20</v>
      </c>
      <c r="E19" s="175">
        <f t="shared" si="1"/>
        <v>4</v>
      </c>
      <c r="F19" s="132">
        <v>10</v>
      </c>
      <c r="G19" s="133">
        <v>0</v>
      </c>
      <c r="H19" s="133">
        <v>10</v>
      </c>
      <c r="I19" s="133" t="s">
        <v>45</v>
      </c>
      <c r="J19" s="134">
        <v>4</v>
      </c>
      <c r="K19" s="132"/>
      <c r="L19" s="133"/>
      <c r="M19" s="133"/>
      <c r="N19" s="133"/>
      <c r="O19" s="134"/>
      <c r="P19" s="132"/>
      <c r="Q19" s="133"/>
      <c r="R19" s="133"/>
      <c r="S19" s="133"/>
      <c r="T19" s="134"/>
      <c r="U19" s="132"/>
      <c r="V19" s="133"/>
      <c r="W19" s="133"/>
      <c r="X19" s="133"/>
      <c r="Y19" s="135"/>
      <c r="Z19" s="263"/>
      <c r="AA19" s="264"/>
      <c r="AB19" s="265"/>
    </row>
    <row r="20" spans="1:28" ht="14.25" thickBot="1">
      <c r="A20" s="1" t="s">
        <v>30</v>
      </c>
      <c r="B20" s="245" t="s">
        <v>134</v>
      </c>
      <c r="C20" s="2" t="s">
        <v>93</v>
      </c>
      <c r="D20" s="174">
        <f t="shared" si="0"/>
        <v>10</v>
      </c>
      <c r="E20" s="175">
        <f t="shared" si="1"/>
        <v>4</v>
      </c>
      <c r="G20" s="187"/>
      <c r="H20" s="187"/>
      <c r="I20" s="187"/>
      <c r="J20" s="183"/>
      <c r="K20" s="136">
        <v>10</v>
      </c>
      <c r="L20" s="128">
        <v>0</v>
      </c>
      <c r="M20" s="128">
        <v>0</v>
      </c>
      <c r="N20" s="128" t="s">
        <v>45</v>
      </c>
      <c r="O20" s="129">
        <v>4</v>
      </c>
      <c r="P20" s="127"/>
      <c r="Q20" s="128"/>
      <c r="R20" s="128"/>
      <c r="S20" s="128"/>
      <c r="T20" s="129"/>
      <c r="U20" s="127"/>
      <c r="V20" s="128"/>
      <c r="W20" s="128"/>
      <c r="X20" s="128"/>
      <c r="Y20" s="131"/>
      <c r="Z20" s="263"/>
      <c r="AA20" s="264"/>
      <c r="AB20" s="265"/>
    </row>
    <row r="21" spans="1:28" ht="26.25" thickBot="1">
      <c r="A21" s="1" t="s">
        <v>31</v>
      </c>
      <c r="B21" s="245" t="s">
        <v>135</v>
      </c>
      <c r="C21" s="2" t="s">
        <v>52</v>
      </c>
      <c r="D21" s="174">
        <f t="shared" si="0"/>
        <v>25</v>
      </c>
      <c r="E21" s="175">
        <f t="shared" si="1"/>
        <v>5</v>
      </c>
      <c r="F21" s="147"/>
      <c r="G21" s="133"/>
      <c r="H21" s="148"/>
      <c r="I21" s="133"/>
      <c r="J21" s="149"/>
      <c r="L21" s="187"/>
      <c r="M21" s="187"/>
      <c r="N21" s="187"/>
      <c r="O21" s="183"/>
      <c r="P21" s="136">
        <v>15</v>
      </c>
      <c r="Q21" s="133">
        <v>0</v>
      </c>
      <c r="R21" s="133">
        <v>10</v>
      </c>
      <c r="S21" s="133" t="s">
        <v>26</v>
      </c>
      <c r="T21" s="134">
        <v>5</v>
      </c>
      <c r="U21" s="132"/>
      <c r="V21" s="133"/>
      <c r="W21" s="133"/>
      <c r="X21" s="133"/>
      <c r="Y21" s="135"/>
      <c r="Z21" s="263"/>
      <c r="AA21" s="264"/>
      <c r="AB21" s="265"/>
    </row>
    <row r="22" spans="1:28" ht="14.25" thickBot="1">
      <c r="A22" s="1" t="s">
        <v>18</v>
      </c>
      <c r="B22" s="245" t="s">
        <v>136</v>
      </c>
      <c r="C22" s="6" t="s">
        <v>94</v>
      </c>
      <c r="D22" s="174">
        <f t="shared" si="0"/>
        <v>15</v>
      </c>
      <c r="E22" s="175">
        <f t="shared" si="1"/>
        <v>4</v>
      </c>
      <c r="F22" s="132"/>
      <c r="G22" s="133"/>
      <c r="H22" s="133"/>
      <c r="I22" s="133"/>
      <c r="J22" s="134"/>
      <c r="K22" s="132"/>
      <c r="L22" s="133"/>
      <c r="M22" s="133"/>
      <c r="N22" s="133"/>
      <c r="O22" s="134"/>
      <c r="P22" s="132">
        <v>10</v>
      </c>
      <c r="Q22" s="133">
        <v>0</v>
      </c>
      <c r="R22" s="133">
        <v>5</v>
      </c>
      <c r="S22" s="133" t="s">
        <v>45</v>
      </c>
      <c r="T22" s="134">
        <v>4</v>
      </c>
      <c r="U22" s="132"/>
      <c r="V22" s="133"/>
      <c r="W22" s="133"/>
      <c r="X22" s="133"/>
      <c r="Y22" s="135"/>
      <c r="Z22" s="263"/>
      <c r="AA22" s="264"/>
      <c r="AB22" s="265"/>
    </row>
    <row r="23" spans="1:28" ht="14.25" thickBot="1">
      <c r="A23" s="1" t="s">
        <v>19</v>
      </c>
      <c r="B23" s="245" t="s">
        <v>137</v>
      </c>
      <c r="C23" s="2" t="s">
        <v>95</v>
      </c>
      <c r="D23" s="174">
        <f t="shared" si="0"/>
        <v>20</v>
      </c>
      <c r="E23" s="175">
        <f t="shared" si="1"/>
        <v>4</v>
      </c>
      <c r="F23" s="132">
        <v>10</v>
      </c>
      <c r="G23" s="133">
        <v>0</v>
      </c>
      <c r="H23" s="133">
        <v>10</v>
      </c>
      <c r="I23" s="133" t="s">
        <v>45</v>
      </c>
      <c r="J23" s="134">
        <v>4</v>
      </c>
      <c r="K23" s="150"/>
      <c r="L23" s="133"/>
      <c r="M23" s="148"/>
      <c r="N23" s="133"/>
      <c r="O23" s="149"/>
      <c r="P23" s="132"/>
      <c r="Q23" s="133"/>
      <c r="R23" s="133"/>
      <c r="S23" s="133"/>
      <c r="T23" s="134"/>
      <c r="U23" s="132"/>
      <c r="V23" s="133"/>
      <c r="W23" s="133"/>
      <c r="X23" s="133"/>
      <c r="Y23" s="135"/>
      <c r="Z23" s="263"/>
      <c r="AA23" s="264"/>
      <c r="AB23" s="265"/>
    </row>
    <row r="24" spans="1:28" ht="14.25" thickBot="1">
      <c r="A24" s="1" t="s">
        <v>20</v>
      </c>
      <c r="B24" s="245" t="s">
        <v>138</v>
      </c>
      <c r="C24" s="231" t="s">
        <v>115</v>
      </c>
      <c r="D24" s="174">
        <f>SUM(F24:H24)+SUM(K24:M24)+SUM(P24:R24)+SUM(U24:W24)</f>
        <v>15</v>
      </c>
      <c r="E24" s="175">
        <f>J24+O24+T24+Y24</f>
        <v>4</v>
      </c>
      <c r="F24" s="132">
        <v>5</v>
      </c>
      <c r="G24" s="133">
        <v>0</v>
      </c>
      <c r="H24" s="133">
        <v>10</v>
      </c>
      <c r="I24" s="133" t="s">
        <v>45</v>
      </c>
      <c r="J24" s="134">
        <v>4</v>
      </c>
      <c r="K24" s="150"/>
      <c r="L24" s="133"/>
      <c r="M24" s="148"/>
      <c r="N24" s="133"/>
      <c r="O24" s="149"/>
      <c r="P24" s="132"/>
      <c r="Q24" s="133"/>
      <c r="R24" s="133"/>
      <c r="S24" s="133"/>
      <c r="T24" s="134"/>
      <c r="U24" s="132"/>
      <c r="V24" s="133"/>
      <c r="W24" s="133"/>
      <c r="X24" s="133"/>
      <c r="Y24" s="227"/>
      <c r="Z24" s="228"/>
      <c r="AA24" s="229"/>
      <c r="AB24" s="230"/>
    </row>
    <row r="25" spans="1:28" ht="14.25" thickBot="1">
      <c r="A25" s="1" t="s">
        <v>21</v>
      </c>
      <c r="B25" s="245" t="s">
        <v>139</v>
      </c>
      <c r="C25" s="232" t="s">
        <v>70</v>
      </c>
      <c r="D25" s="174"/>
      <c r="E25" s="175"/>
      <c r="F25" s="132"/>
      <c r="G25" s="133"/>
      <c r="H25" s="133"/>
      <c r="I25" s="133"/>
      <c r="J25" s="134"/>
      <c r="K25" s="150"/>
      <c r="L25" s="133"/>
      <c r="M25" s="148"/>
      <c r="N25" s="133"/>
      <c r="O25" s="149"/>
      <c r="P25" s="132"/>
      <c r="Q25" s="133"/>
      <c r="R25" s="133"/>
      <c r="S25" s="133"/>
      <c r="T25" s="134"/>
      <c r="U25" s="132">
        <v>10</v>
      </c>
      <c r="V25" s="133">
        <v>0</v>
      </c>
      <c r="W25" s="133">
        <v>10</v>
      </c>
      <c r="X25" s="133" t="s">
        <v>26</v>
      </c>
      <c r="Y25" s="235">
        <v>4</v>
      </c>
      <c r="Z25" s="228"/>
      <c r="AA25" s="229"/>
      <c r="AB25" s="230"/>
    </row>
    <row r="26" spans="1:28" ht="14.25" thickBot="1">
      <c r="A26" s="1"/>
      <c r="B26" s="246"/>
      <c r="C26" s="233"/>
      <c r="D26" s="174"/>
      <c r="E26" s="175"/>
      <c r="F26" s="132"/>
      <c r="G26" s="133"/>
      <c r="H26" s="133"/>
      <c r="I26" s="133"/>
      <c r="J26" s="134"/>
      <c r="K26" s="150"/>
      <c r="L26" s="133"/>
      <c r="M26" s="148"/>
      <c r="N26" s="133"/>
      <c r="O26" s="149"/>
      <c r="P26" s="132"/>
      <c r="Q26" s="133"/>
      <c r="R26" s="133"/>
      <c r="S26" s="133"/>
      <c r="T26" s="134"/>
      <c r="U26" s="132"/>
      <c r="V26" s="133"/>
      <c r="W26" s="133"/>
      <c r="X26" s="133"/>
      <c r="Y26" s="234"/>
      <c r="Z26" s="228"/>
      <c r="AA26" s="229"/>
      <c r="AB26" s="230"/>
    </row>
    <row r="27" spans="1:28" ht="14.25" thickBot="1">
      <c r="A27" s="1" t="s">
        <v>22</v>
      </c>
      <c r="B27" s="259" t="s">
        <v>166</v>
      </c>
      <c r="C27" s="236" t="s">
        <v>120</v>
      </c>
      <c r="D27" s="174">
        <f>SUM(F27:H27)+SUM(K27:M27)+SUM(P27:R27)+SUM(U27:W27)</f>
        <v>5</v>
      </c>
      <c r="E27" s="175">
        <f>J27+O27+T27+Y27</f>
        <v>1</v>
      </c>
      <c r="F27" s="238">
        <v>0</v>
      </c>
      <c r="G27" s="239">
        <v>5</v>
      </c>
      <c r="H27" s="239">
        <v>0</v>
      </c>
      <c r="I27" s="239" t="s">
        <v>161</v>
      </c>
      <c r="J27" s="201">
        <v>1</v>
      </c>
      <c r="K27" s="238"/>
      <c r="L27" s="239"/>
      <c r="M27" s="239"/>
      <c r="N27" s="239"/>
      <c r="O27" s="201"/>
      <c r="P27" s="238"/>
      <c r="Q27" s="239"/>
      <c r="R27" s="239"/>
      <c r="S27" s="239"/>
      <c r="T27" s="201"/>
      <c r="U27" s="238"/>
      <c r="V27" s="239"/>
      <c r="W27" s="239"/>
      <c r="X27" s="239"/>
      <c r="Y27" s="201"/>
      <c r="Z27" s="228"/>
      <c r="AA27" s="229"/>
      <c r="AB27" s="230"/>
    </row>
    <row r="28" spans="1:28" ht="14.25" thickBot="1">
      <c r="A28" s="1" t="s">
        <v>32</v>
      </c>
      <c r="B28" s="259" t="s">
        <v>167</v>
      </c>
      <c r="C28" s="237" t="s">
        <v>121</v>
      </c>
      <c r="D28" s="174">
        <f>SUM(F28:H28)+SUM(K28:M28)+SUM(P28:R28)+SUM(U28:W28)</f>
        <v>5</v>
      </c>
      <c r="E28" s="175">
        <f>J28+O28+T28+Y28</f>
        <v>1</v>
      </c>
      <c r="F28" s="136"/>
      <c r="G28" s="133"/>
      <c r="H28" s="133"/>
      <c r="I28" s="133"/>
      <c r="J28" s="134"/>
      <c r="K28" s="132">
        <v>0</v>
      </c>
      <c r="L28" s="133">
        <v>5</v>
      </c>
      <c r="M28" s="133">
        <v>0</v>
      </c>
      <c r="N28" s="133" t="s">
        <v>161</v>
      </c>
      <c r="O28" s="135">
        <v>1</v>
      </c>
      <c r="P28" s="136"/>
      <c r="Q28" s="133"/>
      <c r="R28" s="133"/>
      <c r="S28" s="133"/>
      <c r="T28" s="134"/>
      <c r="U28" s="132"/>
      <c r="V28" s="133"/>
      <c r="W28" s="133"/>
      <c r="X28" s="133"/>
      <c r="Y28" s="240"/>
      <c r="Z28" s="228"/>
      <c r="AA28" s="229"/>
      <c r="AB28" s="230"/>
    </row>
    <row r="29" spans="1:28" ht="13.5" thickBot="1">
      <c r="A29" s="282" t="s">
        <v>62</v>
      </c>
      <c r="B29" s="283"/>
      <c r="C29" s="284"/>
      <c r="D29" s="173">
        <f>SUM(D30:D31)</f>
        <v>20</v>
      </c>
      <c r="E29" s="173">
        <f>SUM(E30:E31)</f>
        <v>8</v>
      </c>
      <c r="F29" s="173">
        <f>SUM(F30:F31)</f>
        <v>0</v>
      </c>
      <c r="G29" s="173">
        <f>SUM(G30:G31)</f>
        <v>0</v>
      </c>
      <c r="H29" s="173">
        <f>SUM(H30:H31)</f>
        <v>0</v>
      </c>
      <c r="I29" s="173"/>
      <c r="J29" s="173">
        <f>SUM(J30:J31)</f>
        <v>0</v>
      </c>
      <c r="K29" s="173">
        <f>SUM(K30:K31)</f>
        <v>0</v>
      </c>
      <c r="L29" s="173">
        <f>SUM(L30:L31)</f>
        <v>0</v>
      </c>
      <c r="M29" s="173">
        <f>SUM(M30:M31)</f>
        <v>0</v>
      </c>
      <c r="N29" s="173"/>
      <c r="O29" s="173">
        <f>SUM(O30:O31)</f>
        <v>0</v>
      </c>
      <c r="P29" s="173">
        <f>SUM(P30:P31)</f>
        <v>10</v>
      </c>
      <c r="Q29" s="173">
        <f>SUM(Q30:Q31)</f>
        <v>0</v>
      </c>
      <c r="R29" s="173">
        <f>SUM(R30:R31)</f>
        <v>0</v>
      </c>
      <c r="S29" s="173"/>
      <c r="T29" s="173">
        <f>SUM(T30:T31)</f>
        <v>4</v>
      </c>
      <c r="U29" s="173">
        <f>SUM(U30:U31)</f>
        <v>10</v>
      </c>
      <c r="V29" s="173">
        <f>SUM(V30:V31)</f>
        <v>0</v>
      </c>
      <c r="W29" s="173">
        <f>SUM(W30:W31)</f>
        <v>0</v>
      </c>
      <c r="X29" s="173"/>
      <c r="Y29" s="173">
        <f>SUM(Y30:Y31)</f>
        <v>4</v>
      </c>
      <c r="Z29" s="9"/>
      <c r="AA29" s="9"/>
      <c r="AB29" s="9"/>
    </row>
    <row r="30" spans="1:28" ht="14.25" thickBot="1">
      <c r="A30" s="89" t="s">
        <v>27</v>
      </c>
      <c r="B30" s="257" t="s">
        <v>168</v>
      </c>
      <c r="C30" s="90" t="s">
        <v>54</v>
      </c>
      <c r="D30" s="174">
        <f t="shared" si="0"/>
        <v>10</v>
      </c>
      <c r="E30" s="175">
        <f t="shared" si="1"/>
        <v>4</v>
      </c>
      <c r="F30" s="132"/>
      <c r="G30" s="133"/>
      <c r="H30" s="133"/>
      <c r="I30" s="133"/>
      <c r="J30" s="135"/>
      <c r="K30" s="136"/>
      <c r="L30" s="133"/>
      <c r="M30" s="133"/>
      <c r="N30" s="133"/>
      <c r="O30" s="134"/>
      <c r="P30" s="253">
        <v>10</v>
      </c>
      <c r="Q30" s="133">
        <v>0</v>
      </c>
      <c r="R30" s="133">
        <v>0</v>
      </c>
      <c r="S30" s="133" t="s">
        <v>45</v>
      </c>
      <c r="T30" s="134">
        <v>4</v>
      </c>
      <c r="U30" s="132"/>
      <c r="V30" s="133"/>
      <c r="W30" s="133"/>
      <c r="X30" s="133"/>
      <c r="Y30" s="134"/>
      <c r="Z30" s="24"/>
      <c r="AA30" s="24"/>
      <c r="AB30" s="101"/>
    </row>
    <row r="31" spans="1:28" ht="14.25" thickBot="1">
      <c r="A31" s="89" t="s">
        <v>23</v>
      </c>
      <c r="B31" s="258" t="s">
        <v>169</v>
      </c>
      <c r="C31" s="90" t="s">
        <v>55</v>
      </c>
      <c r="D31" s="174">
        <f t="shared" si="0"/>
        <v>10</v>
      </c>
      <c r="E31" s="175">
        <f t="shared" si="1"/>
        <v>4</v>
      </c>
      <c r="F31" s="132"/>
      <c r="G31" s="133"/>
      <c r="H31" s="133"/>
      <c r="I31" s="133"/>
      <c r="J31" s="135"/>
      <c r="K31" s="136"/>
      <c r="L31" s="133"/>
      <c r="M31" s="133"/>
      <c r="N31" s="133"/>
      <c r="O31" s="134"/>
      <c r="P31" s="136"/>
      <c r="Q31" s="133"/>
      <c r="R31" s="133"/>
      <c r="S31" s="133"/>
      <c r="T31" s="134"/>
      <c r="U31" s="253">
        <v>10</v>
      </c>
      <c r="V31" s="133">
        <v>0</v>
      </c>
      <c r="W31" s="133">
        <v>0</v>
      </c>
      <c r="X31" s="133" t="s">
        <v>45</v>
      </c>
      <c r="Y31" s="134">
        <v>4</v>
      </c>
      <c r="Z31" s="24"/>
      <c r="AA31" s="24"/>
      <c r="AB31" s="101"/>
    </row>
    <row r="32" spans="1:28" ht="13.5" thickBot="1">
      <c r="A32" s="277" t="s">
        <v>33</v>
      </c>
      <c r="B32" s="278"/>
      <c r="C32" s="279"/>
      <c r="D32" s="96">
        <f>D18+D14+D8+D29</f>
        <v>290</v>
      </c>
      <c r="E32" s="178">
        <f>E18+E14+E8+E29</f>
        <v>67</v>
      </c>
      <c r="F32" s="96">
        <f>F18+F14+F8+F29</f>
        <v>55</v>
      </c>
      <c r="G32" s="96">
        <f>G18+G14+G8+G29</f>
        <v>35</v>
      </c>
      <c r="H32" s="96">
        <f>H18+H14+H8+H29</f>
        <v>30</v>
      </c>
      <c r="I32" s="96"/>
      <c r="J32" s="177">
        <f>J18+J14+J8+J29</f>
        <v>25</v>
      </c>
      <c r="K32" s="96">
        <f>K18+K14+K8+K29</f>
        <v>65</v>
      </c>
      <c r="L32" s="96">
        <f>L18+L14+L8+L29</f>
        <v>30</v>
      </c>
      <c r="M32" s="96">
        <f>M18+M14+M8+M29</f>
        <v>15</v>
      </c>
      <c r="N32" s="96"/>
      <c r="O32" s="177">
        <f>O18+O14+O8+O29</f>
        <v>25</v>
      </c>
      <c r="P32" s="96">
        <f>P18+P14+P8+P29</f>
        <v>35</v>
      </c>
      <c r="Q32" s="96">
        <f>Q18+Q14+Q8+Q29</f>
        <v>0</v>
      </c>
      <c r="R32" s="96">
        <f>R18+R14+R8+R29</f>
        <v>15</v>
      </c>
      <c r="S32" s="96"/>
      <c r="T32" s="177">
        <f>T18+T14+T8+T29</f>
        <v>13</v>
      </c>
      <c r="U32" s="96">
        <f>U18+U14+U8+U29</f>
        <v>20</v>
      </c>
      <c r="V32" s="96">
        <f>V18+V14+V8+V29</f>
        <v>0</v>
      </c>
      <c r="W32" s="96"/>
      <c r="X32" s="96">
        <f>X18+X14+X8+X29</f>
        <v>0</v>
      </c>
      <c r="Y32" s="177">
        <f>Y18+Y14+Y8+Y29</f>
        <v>8</v>
      </c>
      <c r="Z32" s="24"/>
      <c r="AA32" s="24"/>
      <c r="AB32" s="101"/>
    </row>
    <row r="33" spans="1:28" ht="12.75">
      <c r="A33" s="25"/>
      <c r="B33" s="25"/>
      <c r="C33" s="26" t="s">
        <v>24</v>
      </c>
      <c r="D33" s="27"/>
      <c r="E33" s="28"/>
      <c r="F33" s="29"/>
      <c r="G33" s="30"/>
      <c r="H33" s="30"/>
      <c r="I33" s="30">
        <f>COUNTIF(I9:I32,"v")</f>
        <v>3</v>
      </c>
      <c r="J33" s="31"/>
      <c r="K33" s="29"/>
      <c r="L33" s="30"/>
      <c r="M33" s="30"/>
      <c r="N33" s="30">
        <f>COUNTIF(N9:N32,"v")</f>
        <v>1</v>
      </c>
      <c r="O33" s="31"/>
      <c r="P33" s="29"/>
      <c r="Q33" s="30"/>
      <c r="R33" s="30"/>
      <c r="S33" s="30">
        <f>COUNTIF(S9:S32,"v")</f>
        <v>1</v>
      </c>
      <c r="T33" s="31"/>
      <c r="U33" s="29"/>
      <c r="V33" s="30"/>
      <c r="W33" s="30"/>
      <c r="X33" s="30">
        <f>COUNTIF(X9:X32,"v")</f>
        <v>1</v>
      </c>
      <c r="Y33" s="31"/>
      <c r="Z33" s="24"/>
      <c r="AA33" s="24"/>
      <c r="AB33" s="101"/>
    </row>
    <row r="34" spans="1:28" ht="12.75">
      <c r="A34" s="25"/>
      <c r="B34" s="25"/>
      <c r="C34" s="247" t="s">
        <v>162</v>
      </c>
      <c r="D34" s="248"/>
      <c r="E34" s="249"/>
      <c r="F34" s="250"/>
      <c r="G34" s="251"/>
      <c r="H34" s="251"/>
      <c r="I34" s="251"/>
      <c r="J34" s="252"/>
      <c r="K34" s="250"/>
      <c r="L34" s="251"/>
      <c r="M34" s="251"/>
      <c r="N34" s="251"/>
      <c r="O34" s="252"/>
      <c r="P34" s="250"/>
      <c r="Q34" s="251"/>
      <c r="R34" s="251"/>
      <c r="S34" s="251"/>
      <c r="T34" s="252"/>
      <c r="U34" s="250"/>
      <c r="V34" s="251"/>
      <c r="W34" s="251"/>
      <c r="X34" s="251"/>
      <c r="Y34" s="252"/>
      <c r="Z34" s="24"/>
      <c r="AA34" s="24"/>
      <c r="AB34" s="101"/>
    </row>
    <row r="35" spans="1:28" ht="13.5" thickBot="1">
      <c r="A35" s="25"/>
      <c r="B35" s="25"/>
      <c r="C35" s="32" t="s">
        <v>46</v>
      </c>
      <c r="D35" s="33"/>
      <c r="E35" s="34"/>
      <c r="F35" s="35"/>
      <c r="G35" s="36"/>
      <c r="H35" s="36"/>
      <c r="I35" s="36">
        <f>COUNTIF(I9:I32,"é")</f>
        <v>3</v>
      </c>
      <c r="J35" s="37"/>
      <c r="K35" s="35"/>
      <c r="L35" s="36"/>
      <c r="M35" s="36"/>
      <c r="N35" s="36">
        <f>COUNTIF(N9:N32,"é")</f>
        <v>5</v>
      </c>
      <c r="O35" s="37"/>
      <c r="P35" s="35"/>
      <c r="Q35" s="36"/>
      <c r="R35" s="36"/>
      <c r="S35" s="36">
        <f>COUNTIF(S9:S32,"é")</f>
        <v>2</v>
      </c>
      <c r="T35" s="37"/>
      <c r="U35" s="35"/>
      <c r="V35" s="36"/>
      <c r="W35" s="36"/>
      <c r="X35" s="36">
        <f>COUNTIF(X9:X32,"é")</f>
        <v>1</v>
      </c>
      <c r="Y35" s="37"/>
      <c r="Z35" s="24"/>
      <c r="AA35" s="24"/>
      <c r="AB35" s="101"/>
    </row>
    <row r="36" spans="1:28" ht="12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24"/>
      <c r="AA36" s="24"/>
      <c r="AB36" s="101"/>
    </row>
    <row r="37" spans="1:28" ht="12.75">
      <c r="A37" s="39" t="s">
        <v>113</v>
      </c>
      <c r="B37" s="40"/>
      <c r="C37" s="41"/>
      <c r="D37" s="42"/>
      <c r="E37" s="42"/>
      <c r="F37" s="42"/>
      <c r="G37" s="42"/>
      <c r="H37" s="42"/>
      <c r="I37" s="42"/>
      <c r="J37" s="42"/>
      <c r="K37" s="43" t="s">
        <v>89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38"/>
      <c r="Y37" s="38"/>
      <c r="Z37" s="24"/>
      <c r="AA37" s="24"/>
      <c r="AB37" s="101"/>
    </row>
    <row r="38" spans="1:28" ht="13.5" thickBot="1">
      <c r="A38" s="44" t="s">
        <v>163</v>
      </c>
      <c r="B38" s="45"/>
      <c r="C38" s="45"/>
      <c r="D38" s="42"/>
      <c r="E38" s="42"/>
      <c r="F38" s="42"/>
      <c r="G38" s="42"/>
      <c r="H38" s="42"/>
      <c r="I38" s="42"/>
      <c r="J38" s="42"/>
      <c r="K38" s="43" t="s">
        <v>88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38"/>
      <c r="Y38" s="38"/>
      <c r="Z38" s="24"/>
      <c r="AA38" s="24"/>
      <c r="AB38" s="101"/>
    </row>
    <row r="39" spans="1:28" ht="14.25" thickBot="1">
      <c r="A39" s="282" t="s">
        <v>63</v>
      </c>
      <c r="B39" s="283"/>
      <c r="C39" s="284"/>
      <c r="D39" s="97">
        <f>SUM(D41:D47)</f>
        <v>145</v>
      </c>
      <c r="E39" s="199">
        <f>SUM(E41:E47)</f>
        <v>53</v>
      </c>
      <c r="F39" s="98">
        <f>SUM(F41:F47)</f>
        <v>5</v>
      </c>
      <c r="G39" s="96">
        <f>SUM(G41:G47)</f>
        <v>0</v>
      </c>
      <c r="H39" s="96">
        <f>SUM(H41:H47)</f>
        <v>5</v>
      </c>
      <c r="I39" s="96"/>
      <c r="J39" s="197">
        <f>SUM(J41:J47)</f>
        <v>4</v>
      </c>
      <c r="K39" s="95">
        <f>SUM(K41:K47)</f>
        <v>20</v>
      </c>
      <c r="L39" s="94">
        <f>SUM(L41:L47)</f>
        <v>10</v>
      </c>
      <c r="M39" s="94">
        <f>SUM(M41:M47)</f>
        <v>0</v>
      </c>
      <c r="N39" s="94"/>
      <c r="O39" s="102">
        <f>SUM(O41:O47)</f>
        <v>9</v>
      </c>
      <c r="P39" s="95">
        <f>SUM(P41:P47)</f>
        <v>10</v>
      </c>
      <c r="Q39" s="94">
        <f>SUM(Q41:Q47)</f>
        <v>10</v>
      </c>
      <c r="R39" s="94">
        <f>SUM(R41:R47)</f>
        <v>35</v>
      </c>
      <c r="S39" s="94"/>
      <c r="T39" s="102">
        <f>SUM(T41:T47)</f>
        <v>20</v>
      </c>
      <c r="U39" s="95">
        <f>SUM(U41:U47)</f>
        <v>15</v>
      </c>
      <c r="V39" s="94">
        <f>SUM(V41:V47)</f>
        <v>10</v>
      </c>
      <c r="W39" s="94">
        <f>SUM(W41:W47)</f>
        <v>25</v>
      </c>
      <c r="X39" s="94"/>
      <c r="Y39" s="103">
        <f>SUM(Y41:Y47)</f>
        <v>20</v>
      </c>
      <c r="Z39" s="24"/>
      <c r="AA39" s="24"/>
      <c r="AB39" s="101"/>
    </row>
    <row r="40" spans="1:28" ht="14.25" thickBot="1">
      <c r="A40" s="219"/>
      <c r="B40" s="220"/>
      <c r="C40" s="220"/>
      <c r="D40" s="221"/>
      <c r="E40" s="222"/>
      <c r="F40" s="223"/>
      <c r="G40" s="223"/>
      <c r="H40" s="223"/>
      <c r="I40" s="223"/>
      <c r="J40" s="224"/>
      <c r="K40" s="225"/>
      <c r="L40" s="223"/>
      <c r="M40" s="223"/>
      <c r="N40" s="223"/>
      <c r="O40" s="226"/>
      <c r="P40" s="225"/>
      <c r="Q40" s="223"/>
      <c r="R40" s="223"/>
      <c r="S40" s="223"/>
      <c r="T40" s="226"/>
      <c r="U40" s="225"/>
      <c r="V40" s="223"/>
      <c r="W40" s="223"/>
      <c r="X40" s="223"/>
      <c r="Y40" s="226"/>
      <c r="Z40" s="24"/>
      <c r="AA40" s="24"/>
      <c r="AB40" s="101"/>
    </row>
    <row r="41" spans="1:28" ht="26.25" thickBot="1">
      <c r="A41" s="27" t="s">
        <v>34</v>
      </c>
      <c r="B41" s="245" t="s">
        <v>140</v>
      </c>
      <c r="C41" s="49" t="s">
        <v>96</v>
      </c>
      <c r="D41" s="174">
        <f aca="true" t="shared" si="2" ref="D41:D47">SUM(F41:H41)+SUM(K41:M41)+SUM(P41:R41)+SUM(U41:W41)</f>
        <v>20</v>
      </c>
      <c r="E41" s="175">
        <f aca="true" t="shared" si="3" ref="E41:E47">J41+O41+T41+Y41</f>
        <v>5</v>
      </c>
      <c r="F41" s="127"/>
      <c r="G41" s="128"/>
      <c r="H41" s="128"/>
      <c r="I41" s="128"/>
      <c r="J41" s="131"/>
      <c r="K41" s="136">
        <v>10</v>
      </c>
      <c r="L41" s="128">
        <v>10</v>
      </c>
      <c r="M41" s="128">
        <v>0</v>
      </c>
      <c r="N41" s="128" t="s">
        <v>45</v>
      </c>
      <c r="O41" s="131">
        <v>5</v>
      </c>
      <c r="P41" s="185"/>
      <c r="Q41" s="187"/>
      <c r="R41" s="187"/>
      <c r="S41" s="187"/>
      <c r="T41" s="189"/>
      <c r="U41" s="185"/>
      <c r="V41" s="187"/>
      <c r="W41" s="187"/>
      <c r="X41" s="187"/>
      <c r="Y41" s="200"/>
      <c r="Z41" s="288"/>
      <c r="AA41" s="289"/>
      <c r="AB41" s="289"/>
    </row>
    <row r="42" spans="1:28" ht="26.25" thickBot="1">
      <c r="A42" s="47" t="s">
        <v>35</v>
      </c>
      <c r="B42" s="245" t="s">
        <v>141</v>
      </c>
      <c r="C42" s="49" t="s">
        <v>97</v>
      </c>
      <c r="D42" s="174">
        <f t="shared" si="2"/>
        <v>25</v>
      </c>
      <c r="E42" s="175">
        <f t="shared" si="3"/>
        <v>5</v>
      </c>
      <c r="F42" s="132"/>
      <c r="G42" s="133"/>
      <c r="H42" s="133"/>
      <c r="I42" s="140"/>
      <c r="J42" s="134"/>
      <c r="K42" s="136"/>
      <c r="L42" s="133"/>
      <c r="M42" s="133"/>
      <c r="N42" s="133"/>
      <c r="O42" s="135"/>
      <c r="P42" s="136"/>
      <c r="Q42" s="133"/>
      <c r="R42" s="133"/>
      <c r="S42" s="133"/>
      <c r="T42" s="134"/>
      <c r="U42" s="132">
        <v>15</v>
      </c>
      <c r="V42" s="133">
        <v>10</v>
      </c>
      <c r="W42" s="133">
        <v>0</v>
      </c>
      <c r="X42" s="133" t="s">
        <v>45</v>
      </c>
      <c r="Y42" s="135">
        <v>5</v>
      </c>
      <c r="Z42" s="290"/>
      <c r="AA42" s="291"/>
      <c r="AB42" s="291"/>
    </row>
    <row r="43" spans="1:28" ht="14.25" thickBot="1">
      <c r="A43" s="27" t="s">
        <v>36</v>
      </c>
      <c r="B43" s="245" t="s">
        <v>142</v>
      </c>
      <c r="C43" s="49" t="s">
        <v>98</v>
      </c>
      <c r="D43" s="174">
        <f>SUM(F43:H43)+SUM(K43:M43)+SUM(P43:R43)+SUM(U43:W43)</f>
        <v>10</v>
      </c>
      <c r="E43" s="175">
        <f>J43+O43+T43+Y43</f>
        <v>4</v>
      </c>
      <c r="F43" s="241"/>
      <c r="G43" s="133"/>
      <c r="H43" s="133"/>
      <c r="I43" s="140"/>
      <c r="J43" s="134"/>
      <c r="K43" s="136">
        <v>10</v>
      </c>
      <c r="L43" s="133">
        <v>0</v>
      </c>
      <c r="M43" s="133">
        <v>0</v>
      </c>
      <c r="N43" s="133" t="s">
        <v>45</v>
      </c>
      <c r="O43" s="135">
        <v>4</v>
      </c>
      <c r="P43" s="188"/>
      <c r="Q43" s="133"/>
      <c r="R43" s="133"/>
      <c r="S43" s="133"/>
      <c r="T43" s="134"/>
      <c r="U43" s="132"/>
      <c r="V43" s="133"/>
      <c r="W43" s="133"/>
      <c r="X43" s="133"/>
      <c r="Y43" s="135"/>
      <c r="Z43" s="271"/>
      <c r="AA43" s="272"/>
      <c r="AB43" s="273"/>
    </row>
    <row r="44" spans="1:28" ht="14.25" thickBot="1">
      <c r="A44" s="47" t="s">
        <v>37</v>
      </c>
      <c r="B44" s="245" t="s">
        <v>143</v>
      </c>
      <c r="C44" s="209" t="s">
        <v>119</v>
      </c>
      <c r="D44" s="174">
        <f t="shared" si="2"/>
        <v>10</v>
      </c>
      <c r="E44" s="175">
        <f t="shared" si="3"/>
        <v>4</v>
      </c>
      <c r="F44" s="188">
        <v>5</v>
      </c>
      <c r="G44" s="133">
        <v>0</v>
      </c>
      <c r="H44" s="133">
        <v>5</v>
      </c>
      <c r="I44" s="133" t="s">
        <v>45</v>
      </c>
      <c r="J44" s="134">
        <v>4</v>
      </c>
      <c r="K44" s="136"/>
      <c r="L44" s="133"/>
      <c r="M44" s="133"/>
      <c r="N44" s="133"/>
      <c r="O44" s="135"/>
      <c r="P44" s="188"/>
      <c r="Q44" s="133"/>
      <c r="R44" s="133"/>
      <c r="S44" s="133"/>
      <c r="T44" s="134"/>
      <c r="U44" s="136"/>
      <c r="V44" s="133"/>
      <c r="W44" s="133"/>
      <c r="X44" s="133"/>
      <c r="Y44" s="135"/>
      <c r="Z44" s="269"/>
      <c r="AA44" s="270"/>
      <c r="AB44" s="270"/>
    </row>
    <row r="45" spans="1:28" ht="26.25" thickBot="1">
      <c r="A45" s="27" t="s">
        <v>38</v>
      </c>
      <c r="B45" s="245" t="s">
        <v>144</v>
      </c>
      <c r="C45" s="49" t="s">
        <v>99</v>
      </c>
      <c r="D45" s="174">
        <f t="shared" si="2"/>
        <v>30</v>
      </c>
      <c r="E45" s="175">
        <f t="shared" si="3"/>
        <v>5</v>
      </c>
      <c r="F45" s="132"/>
      <c r="G45" s="133"/>
      <c r="H45" s="133"/>
      <c r="I45" s="133"/>
      <c r="J45" s="134"/>
      <c r="K45" s="136"/>
      <c r="L45" s="133"/>
      <c r="M45" s="133"/>
      <c r="N45" s="133"/>
      <c r="O45" s="134"/>
      <c r="P45" s="136">
        <v>10</v>
      </c>
      <c r="Q45" s="133">
        <v>10</v>
      </c>
      <c r="R45" s="133">
        <v>10</v>
      </c>
      <c r="S45" s="133" t="s">
        <v>26</v>
      </c>
      <c r="T45" s="134">
        <v>5</v>
      </c>
      <c r="U45" s="136"/>
      <c r="V45" s="187"/>
      <c r="W45" s="187"/>
      <c r="X45" s="187"/>
      <c r="Y45" s="200"/>
      <c r="Z45" s="269" t="s">
        <v>96</v>
      </c>
      <c r="AA45" s="292"/>
      <c r="AB45" s="292"/>
    </row>
    <row r="46" spans="1:28" ht="14.25" thickBot="1">
      <c r="A46" s="47" t="s">
        <v>39</v>
      </c>
      <c r="B46" s="245" t="s">
        <v>145</v>
      </c>
      <c r="C46" s="91" t="s">
        <v>48</v>
      </c>
      <c r="D46" s="174">
        <f t="shared" si="2"/>
        <v>25</v>
      </c>
      <c r="E46" s="175">
        <f t="shared" si="3"/>
        <v>15</v>
      </c>
      <c r="F46" s="132"/>
      <c r="G46" s="133"/>
      <c r="H46" s="133"/>
      <c r="I46" s="133"/>
      <c r="J46" s="134"/>
      <c r="K46" s="136"/>
      <c r="L46" s="133"/>
      <c r="M46" s="133"/>
      <c r="N46" s="133"/>
      <c r="O46" s="135"/>
      <c r="P46" s="136">
        <v>0</v>
      </c>
      <c r="Q46" s="133">
        <v>0</v>
      </c>
      <c r="R46" s="133">
        <v>25</v>
      </c>
      <c r="S46" s="133" t="s">
        <v>45</v>
      </c>
      <c r="T46" s="134">
        <v>15</v>
      </c>
      <c r="U46" s="132"/>
      <c r="V46" s="133"/>
      <c r="W46" s="133"/>
      <c r="X46" s="133"/>
      <c r="Y46" s="135"/>
      <c r="Z46" s="290"/>
      <c r="AA46" s="291"/>
      <c r="AB46" s="291"/>
    </row>
    <row r="47" spans="1:28" ht="14.25" thickBot="1">
      <c r="A47" s="27" t="s">
        <v>122</v>
      </c>
      <c r="B47" s="243" t="s">
        <v>146</v>
      </c>
      <c r="C47" s="52" t="s">
        <v>49</v>
      </c>
      <c r="D47" s="174">
        <f t="shared" si="2"/>
        <v>25</v>
      </c>
      <c r="E47" s="175">
        <f t="shared" si="3"/>
        <v>15</v>
      </c>
      <c r="F47" s="141"/>
      <c r="G47" s="142"/>
      <c r="H47" s="142"/>
      <c r="I47" s="142"/>
      <c r="J47" s="138"/>
      <c r="K47" s="143"/>
      <c r="L47" s="142"/>
      <c r="M47" s="142"/>
      <c r="N47" s="142"/>
      <c r="O47" s="135"/>
      <c r="P47" s="136"/>
      <c r="Q47" s="142"/>
      <c r="R47" s="142"/>
      <c r="S47" s="142"/>
      <c r="T47" s="138"/>
      <c r="U47" s="141">
        <v>0</v>
      </c>
      <c r="V47" s="142">
        <v>0</v>
      </c>
      <c r="W47" s="142">
        <v>25</v>
      </c>
      <c r="X47" s="142" t="s">
        <v>45</v>
      </c>
      <c r="Y47" s="137">
        <v>15</v>
      </c>
      <c r="Z47" s="294" t="s">
        <v>48</v>
      </c>
      <c r="AA47" s="295"/>
      <c r="AB47" s="295"/>
    </row>
    <row r="48" spans="1:28" ht="13.5" thickBot="1">
      <c r="A48" s="277" t="s">
        <v>57</v>
      </c>
      <c r="B48" s="280"/>
      <c r="C48" s="281"/>
      <c r="D48" s="95">
        <f>D39+D32</f>
        <v>435</v>
      </c>
      <c r="E48" s="99">
        <f>E39+E32</f>
        <v>120</v>
      </c>
      <c r="F48" s="94">
        <f>F39+F32</f>
        <v>60</v>
      </c>
      <c r="G48" s="95">
        <f>G39+G32</f>
        <v>35</v>
      </c>
      <c r="H48" s="95">
        <f>H39+H32</f>
        <v>35</v>
      </c>
      <c r="I48" s="95"/>
      <c r="J48" s="99">
        <f>J39+J32</f>
        <v>29</v>
      </c>
      <c r="K48" s="94">
        <f>K39+K32</f>
        <v>85</v>
      </c>
      <c r="L48" s="95">
        <f>L39+L32</f>
        <v>40</v>
      </c>
      <c r="M48" s="95">
        <f>M39+M32</f>
        <v>15</v>
      </c>
      <c r="N48" s="95"/>
      <c r="O48" s="99">
        <f>O39+O32</f>
        <v>34</v>
      </c>
      <c r="P48" s="94">
        <f>P39+P32</f>
        <v>45</v>
      </c>
      <c r="Q48" s="95">
        <f>Q39+Q32</f>
        <v>10</v>
      </c>
      <c r="R48" s="95">
        <f>R39+R32</f>
        <v>50</v>
      </c>
      <c r="S48" s="95"/>
      <c r="T48" s="100">
        <f>T39+T32</f>
        <v>33</v>
      </c>
      <c r="U48" s="95">
        <f>U39+U32</f>
        <v>35</v>
      </c>
      <c r="V48" s="95">
        <f>V39+V32</f>
        <v>10</v>
      </c>
      <c r="W48" s="95">
        <f>W39+W32</f>
        <v>25</v>
      </c>
      <c r="X48" s="95"/>
      <c r="Y48" s="99">
        <f>Y39+Y32</f>
        <v>28</v>
      </c>
      <c r="Z48" s="158"/>
      <c r="AA48" s="158"/>
      <c r="AB48" s="159"/>
    </row>
    <row r="49" spans="1:28" ht="12.75">
      <c r="A49" s="50"/>
      <c r="B49" s="54"/>
      <c r="C49" s="26" t="s">
        <v>24</v>
      </c>
      <c r="D49" s="55"/>
      <c r="E49" s="47"/>
      <c r="F49" s="56"/>
      <c r="G49" s="57"/>
      <c r="H49" s="57"/>
      <c r="I49" s="57">
        <f>I33+COUNTIF(I41:I47,"v")</f>
        <v>3</v>
      </c>
      <c r="J49" s="58"/>
      <c r="K49" s="56"/>
      <c r="L49" s="57"/>
      <c r="M49" s="57"/>
      <c r="N49" s="57">
        <f>N33+COUNTIF(N41:N47,"v")</f>
        <v>1</v>
      </c>
      <c r="O49" s="58"/>
      <c r="P49" s="56"/>
      <c r="Q49" s="57"/>
      <c r="R49" s="57"/>
      <c r="S49" s="57">
        <f>S33+COUNTIF(S41:S47,"v")</f>
        <v>2</v>
      </c>
      <c r="T49" s="59"/>
      <c r="U49" s="56"/>
      <c r="V49" s="57"/>
      <c r="W49" s="57"/>
      <c r="X49" s="57">
        <f>X33+COUNTIF(X41:X47,"v")</f>
        <v>1</v>
      </c>
      <c r="Y49" s="58"/>
      <c r="Z49" s="158"/>
      <c r="AA49" s="158"/>
      <c r="AB49" s="159"/>
    </row>
    <row r="50" spans="1:28" ht="12.75">
      <c r="A50" s="50"/>
      <c r="B50" s="54"/>
      <c r="C50" s="51" t="s">
        <v>46</v>
      </c>
      <c r="D50" s="27"/>
      <c r="E50" s="27"/>
      <c r="F50" s="29"/>
      <c r="G50" s="30"/>
      <c r="H50" s="30"/>
      <c r="I50" s="30">
        <f>I35+COUNTIF(I41:I48,"é")</f>
        <v>4</v>
      </c>
      <c r="J50" s="31"/>
      <c r="K50" s="29"/>
      <c r="L50" s="30"/>
      <c r="M50" s="30"/>
      <c r="N50" s="30">
        <f>N35+COUNTIF(N41:N47,"é")</f>
        <v>7</v>
      </c>
      <c r="O50" s="31"/>
      <c r="P50" s="29"/>
      <c r="Q50" s="30"/>
      <c r="R50" s="30"/>
      <c r="S50" s="30">
        <f>S35+COUNTIF(S41:S47,"é")</f>
        <v>3</v>
      </c>
      <c r="T50" s="31"/>
      <c r="U50" s="29"/>
      <c r="V50" s="30"/>
      <c r="W50" s="30"/>
      <c r="X50" s="30">
        <f>X35+COUNTIF(X41:X47,"é")</f>
        <v>3</v>
      </c>
      <c r="Y50" s="31"/>
      <c r="Z50" s="158"/>
      <c r="AA50" s="158"/>
      <c r="AB50" s="159"/>
    </row>
    <row r="51" spans="1:28" ht="13.5" thickBot="1">
      <c r="A51" s="50"/>
      <c r="B51" s="54"/>
      <c r="C51" s="60" t="s">
        <v>59</v>
      </c>
      <c r="D51" s="61"/>
      <c r="E51" s="62"/>
      <c r="F51" s="29"/>
      <c r="G51" s="30"/>
      <c r="H51" s="30"/>
      <c r="I51" s="36">
        <f>COUNTIF(I41:I47,"a")</f>
        <v>0</v>
      </c>
      <c r="J51" s="58"/>
      <c r="K51" s="29"/>
      <c r="L51" s="30"/>
      <c r="M51" s="30"/>
      <c r="N51" s="36">
        <f>COUNTIF(N41:N47,"a")</f>
        <v>0</v>
      </c>
      <c r="O51" s="31"/>
      <c r="P51" s="29"/>
      <c r="Q51" s="30"/>
      <c r="R51" s="30"/>
      <c r="S51" s="36">
        <f>COUNTIF(S41:S47,"a")</f>
        <v>0</v>
      </c>
      <c r="T51" s="31"/>
      <c r="U51" s="29"/>
      <c r="V51" s="30"/>
      <c r="W51" s="30"/>
      <c r="X51" s="36">
        <f>COUNTIF(X41:X47,"a")</f>
        <v>0</v>
      </c>
      <c r="Y51" s="31"/>
      <c r="Z51" s="158"/>
      <c r="AA51" s="158"/>
      <c r="AB51" s="159"/>
    </row>
    <row r="52" spans="1:28" ht="13.5" thickBot="1">
      <c r="A52" s="63"/>
      <c r="B52" s="64" t="s">
        <v>42</v>
      </c>
      <c r="C52" s="65">
        <f>D48</f>
        <v>435</v>
      </c>
      <c r="D52" s="66"/>
      <c r="E52" s="67" t="s">
        <v>123</v>
      </c>
      <c r="F52" s="63">
        <f>SUM(F48:H48)</f>
        <v>130</v>
      </c>
      <c r="G52" s="68"/>
      <c r="H52" s="68"/>
      <c r="I52" s="68"/>
      <c r="J52" s="69"/>
      <c r="K52" s="63">
        <f>SUM(K48:M48)</f>
        <v>140</v>
      </c>
      <c r="L52" s="70"/>
      <c r="M52" s="70"/>
      <c r="N52" s="66"/>
      <c r="O52" s="69"/>
      <c r="P52" s="66">
        <f>SUM(P48:R48)</f>
        <v>105</v>
      </c>
      <c r="Q52" s="70"/>
      <c r="R52" s="70"/>
      <c r="S52" s="66"/>
      <c r="T52" s="69"/>
      <c r="U52" s="66">
        <f>SUM(U48:W48)</f>
        <v>70</v>
      </c>
      <c r="V52" s="68"/>
      <c r="W52" s="70"/>
      <c r="X52" s="66"/>
      <c r="Y52" s="69"/>
      <c r="Z52" s="160"/>
      <c r="AA52" s="160"/>
      <c r="AB52" s="159"/>
    </row>
    <row r="53" spans="1:28" ht="12.75">
      <c r="A53" s="72"/>
      <c r="B53" s="73"/>
      <c r="C53" s="73"/>
      <c r="D53" s="74"/>
      <c r="E53" s="74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53"/>
      <c r="Y53" s="75"/>
      <c r="Z53" s="161"/>
      <c r="AA53" s="161"/>
      <c r="AB53" s="161"/>
    </row>
    <row r="54" spans="1:28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2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162"/>
      <c r="AA54" s="162"/>
      <c r="AB54" s="162"/>
    </row>
    <row r="55" spans="1:28" ht="12.75">
      <c r="A55" s="9"/>
      <c r="B55" s="9"/>
      <c r="C55" s="9"/>
      <c r="D55" s="45"/>
      <c r="E55" s="45"/>
      <c r="F55" s="45"/>
      <c r="G55" s="45"/>
      <c r="H55" s="45"/>
      <c r="I55" s="45"/>
      <c r="J55" s="45"/>
      <c r="K55" s="43" t="s">
        <v>89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163"/>
      <c r="AA55" s="163"/>
      <c r="AB55" s="163"/>
    </row>
    <row r="56" spans="1:28" ht="13.5" thickBot="1">
      <c r="A56" s="39" t="s">
        <v>79</v>
      </c>
      <c r="B56" s="45"/>
      <c r="C56" s="45"/>
      <c r="D56" s="45"/>
      <c r="E56" s="45"/>
      <c r="F56" s="45"/>
      <c r="G56" s="45"/>
      <c r="H56" s="45"/>
      <c r="I56" s="45"/>
      <c r="J56" s="45"/>
      <c r="K56" s="43" t="s">
        <v>88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163"/>
      <c r="AA56" s="163"/>
      <c r="AB56" s="163"/>
    </row>
    <row r="57" spans="1:28" ht="14.25" thickBot="1">
      <c r="A57" s="282" t="s">
        <v>63</v>
      </c>
      <c r="B57" s="283"/>
      <c r="C57" s="284"/>
      <c r="D57" s="94">
        <f>SUM(D58:D64)</f>
        <v>145</v>
      </c>
      <c r="E57" s="98">
        <f>SUM(E58:E64)</f>
        <v>53</v>
      </c>
      <c r="F57" s="94">
        <f>SUM(F58:F64)</f>
        <v>10</v>
      </c>
      <c r="G57" s="94">
        <f>SUM(G58:G64)</f>
        <v>0</v>
      </c>
      <c r="H57" s="94">
        <f>SUM(H58:H64)</f>
        <v>5</v>
      </c>
      <c r="I57" s="94"/>
      <c r="J57" s="102">
        <f>SUM(J58:J64)</f>
        <v>5</v>
      </c>
      <c r="K57" s="95">
        <f>SUM(K58:K64)</f>
        <v>10</v>
      </c>
      <c r="L57" s="94">
        <f>SUM(L58:L64)</f>
        <v>10</v>
      </c>
      <c r="M57" s="94">
        <f>SUM(M58:M64)</f>
        <v>0</v>
      </c>
      <c r="N57" s="98"/>
      <c r="O57" s="197">
        <f>SUM(O58:O64)</f>
        <v>4</v>
      </c>
      <c r="P57" s="96">
        <f>SUM(P58:P64)</f>
        <v>20</v>
      </c>
      <c r="Q57" s="96">
        <f>SUM(Q58:Q64)</f>
        <v>20</v>
      </c>
      <c r="R57" s="96">
        <f>SUM(R58:R64)</f>
        <v>25</v>
      </c>
      <c r="S57" s="95"/>
      <c r="T57" s="102">
        <f>SUM(T58:T64)</f>
        <v>24</v>
      </c>
      <c r="U57" s="95">
        <f>SUM(U58:U64)</f>
        <v>10</v>
      </c>
      <c r="V57" s="94">
        <f>SUM(V58:V64)</f>
        <v>10</v>
      </c>
      <c r="W57" s="94">
        <f>SUM(W58:W64)</f>
        <v>25</v>
      </c>
      <c r="X57" s="94"/>
      <c r="Y57" s="103">
        <f>SUM(Y58:Y64)</f>
        <v>20</v>
      </c>
      <c r="Z57" s="163"/>
      <c r="AA57" s="163"/>
      <c r="AB57" s="163"/>
    </row>
    <row r="58" spans="1:28" ht="14.25" thickBot="1">
      <c r="A58" s="27" t="s">
        <v>34</v>
      </c>
      <c r="B58" s="243" t="s">
        <v>147</v>
      </c>
      <c r="C58" s="48" t="s">
        <v>100</v>
      </c>
      <c r="D58" s="174">
        <f>SUM(F58:H58)+SUM(K58:M58)+SUM(P58:R58)+SUM(U58:W58)</f>
        <v>15</v>
      </c>
      <c r="E58" s="175">
        <f>J58+O58+T58+Y58</f>
        <v>5</v>
      </c>
      <c r="F58" s="139">
        <v>10</v>
      </c>
      <c r="G58" s="128">
        <v>0</v>
      </c>
      <c r="H58" s="128">
        <v>5</v>
      </c>
      <c r="I58" s="128" t="s">
        <v>26</v>
      </c>
      <c r="J58" s="129">
        <v>5</v>
      </c>
      <c r="K58" s="139"/>
      <c r="L58" s="128"/>
      <c r="M58" s="128"/>
      <c r="N58" s="128"/>
      <c r="O58" s="201"/>
      <c r="P58" s="198"/>
      <c r="Q58" s="194"/>
      <c r="R58" s="194"/>
      <c r="S58" s="194"/>
      <c r="U58" s="139"/>
      <c r="V58" s="128"/>
      <c r="W58" s="128"/>
      <c r="X58" s="128"/>
      <c r="Y58" s="131"/>
      <c r="Z58" s="266"/>
      <c r="AA58" s="255"/>
      <c r="AB58" s="256"/>
    </row>
    <row r="59" spans="1:28" ht="14.25" thickBot="1">
      <c r="A59" s="47" t="s">
        <v>35</v>
      </c>
      <c r="B59" s="243" t="s">
        <v>148</v>
      </c>
      <c r="C59" s="168" t="s">
        <v>101</v>
      </c>
      <c r="D59" s="174">
        <f aca="true" t="shared" si="4" ref="D59:D64">SUM(F59:H59)+SUM(K59:M59)+SUM(P59:R59)+SUM(U59:W59)</f>
        <v>20</v>
      </c>
      <c r="E59" s="175">
        <f aca="true" t="shared" si="5" ref="E59:E64">J59+O59+T59+Y59</f>
        <v>5</v>
      </c>
      <c r="F59" s="132"/>
      <c r="G59" s="133"/>
      <c r="H59" s="133"/>
      <c r="I59" s="140"/>
      <c r="J59" s="134"/>
      <c r="K59" s="136"/>
      <c r="L59" s="133"/>
      <c r="M59" s="133"/>
      <c r="N59" s="133"/>
      <c r="O59" s="134"/>
      <c r="P59" s="136">
        <v>10</v>
      </c>
      <c r="Q59" s="133">
        <v>10</v>
      </c>
      <c r="R59" s="133">
        <v>0</v>
      </c>
      <c r="S59" s="133" t="s">
        <v>45</v>
      </c>
      <c r="T59" s="184">
        <v>5</v>
      </c>
      <c r="U59" s="136"/>
      <c r="V59" s="133"/>
      <c r="W59" s="133"/>
      <c r="X59" s="133"/>
      <c r="Y59" s="135"/>
      <c r="Z59" s="271"/>
      <c r="AA59" s="272"/>
      <c r="AB59" s="273"/>
    </row>
    <row r="60" spans="1:28" ht="26.25" thickBot="1">
      <c r="A60" s="27" t="s">
        <v>36</v>
      </c>
      <c r="B60" s="243" t="s">
        <v>149</v>
      </c>
      <c r="C60" s="218" t="s">
        <v>108</v>
      </c>
      <c r="D60" s="174">
        <f t="shared" si="4"/>
        <v>20</v>
      </c>
      <c r="E60" s="175">
        <f t="shared" si="5"/>
        <v>5</v>
      </c>
      <c r="F60" s="132"/>
      <c r="G60" s="133"/>
      <c r="H60" s="133"/>
      <c r="I60" s="133"/>
      <c r="J60" s="134"/>
      <c r="K60" s="136"/>
      <c r="L60" s="133"/>
      <c r="M60" s="133"/>
      <c r="N60" s="133"/>
      <c r="O60" s="134"/>
      <c r="P60" s="136"/>
      <c r="Q60" s="133"/>
      <c r="R60" s="133"/>
      <c r="S60" s="133"/>
      <c r="T60" s="184"/>
      <c r="U60" s="132">
        <v>10</v>
      </c>
      <c r="V60" s="133">
        <v>10</v>
      </c>
      <c r="W60" s="133">
        <v>0</v>
      </c>
      <c r="X60" s="133" t="s">
        <v>45</v>
      </c>
      <c r="Y60" s="135">
        <v>5</v>
      </c>
      <c r="Z60" s="260"/>
      <c r="AA60" s="261"/>
      <c r="AB60" s="262"/>
    </row>
    <row r="61" spans="1:28" ht="14.25" thickBot="1">
      <c r="A61" s="47" t="s">
        <v>37</v>
      </c>
      <c r="B61" s="243" t="s">
        <v>150</v>
      </c>
      <c r="C61" s="168" t="s">
        <v>102</v>
      </c>
      <c r="D61" s="174">
        <f t="shared" si="4"/>
        <v>20</v>
      </c>
      <c r="E61" s="175">
        <f t="shared" si="5"/>
        <v>4</v>
      </c>
      <c r="F61" s="136"/>
      <c r="G61" s="133"/>
      <c r="H61" s="133"/>
      <c r="I61" s="133"/>
      <c r="J61" s="134"/>
      <c r="K61" s="215">
        <v>10</v>
      </c>
      <c r="L61" s="216">
        <v>10</v>
      </c>
      <c r="M61" s="216">
        <v>0</v>
      </c>
      <c r="N61" s="216" t="s">
        <v>45</v>
      </c>
      <c r="O61" s="242">
        <v>4</v>
      </c>
      <c r="P61" s="185"/>
      <c r="Q61" s="187"/>
      <c r="R61" s="187"/>
      <c r="S61" s="187"/>
      <c r="T61" s="191"/>
      <c r="U61" s="186"/>
      <c r="V61" s="133"/>
      <c r="W61" s="133"/>
      <c r="X61" s="133"/>
      <c r="Y61" s="135"/>
      <c r="Z61" s="254"/>
      <c r="AA61" s="267"/>
      <c r="AB61" s="268"/>
    </row>
    <row r="62" spans="1:28" ht="14.25" thickBot="1">
      <c r="A62" s="27" t="s">
        <v>38</v>
      </c>
      <c r="B62" s="243" t="s">
        <v>151</v>
      </c>
      <c r="C62" s="206" t="s">
        <v>103</v>
      </c>
      <c r="D62" s="174">
        <f t="shared" si="4"/>
        <v>20</v>
      </c>
      <c r="E62" s="175">
        <f t="shared" si="5"/>
        <v>4</v>
      </c>
      <c r="F62" s="132"/>
      <c r="G62" s="133"/>
      <c r="H62" s="133"/>
      <c r="I62" s="133"/>
      <c r="J62" s="134"/>
      <c r="K62" s="136"/>
      <c r="L62" s="133"/>
      <c r="M62" s="133"/>
      <c r="N62" s="133"/>
      <c r="O62" s="134"/>
      <c r="P62" s="215">
        <v>10</v>
      </c>
      <c r="Q62" s="216">
        <v>10</v>
      </c>
      <c r="R62" s="216">
        <v>0</v>
      </c>
      <c r="S62" s="216" t="s">
        <v>26</v>
      </c>
      <c r="T62" s="217">
        <v>4</v>
      </c>
      <c r="U62" s="139"/>
      <c r="V62" s="133"/>
      <c r="W62" s="133"/>
      <c r="X62" s="133"/>
      <c r="Y62" s="151"/>
      <c r="Z62" s="260"/>
      <c r="AA62" s="261"/>
      <c r="AB62" s="262"/>
    </row>
    <row r="63" spans="1:28" ht="14.25" thickBot="1">
      <c r="A63" s="47" t="s">
        <v>39</v>
      </c>
      <c r="B63" s="243" t="s">
        <v>152</v>
      </c>
      <c r="C63" s="91" t="s">
        <v>48</v>
      </c>
      <c r="D63" s="174">
        <f t="shared" si="4"/>
        <v>25</v>
      </c>
      <c r="E63" s="175">
        <f t="shared" si="5"/>
        <v>15</v>
      </c>
      <c r="F63" s="132"/>
      <c r="G63" s="133"/>
      <c r="H63" s="133"/>
      <c r="I63" s="133"/>
      <c r="J63" s="134"/>
      <c r="K63" s="136"/>
      <c r="L63" s="133"/>
      <c r="M63" s="133"/>
      <c r="N63" s="133"/>
      <c r="O63" s="134"/>
      <c r="P63" s="132">
        <v>0</v>
      </c>
      <c r="Q63" s="133">
        <v>0</v>
      </c>
      <c r="R63" s="133">
        <v>25</v>
      </c>
      <c r="S63" s="133" t="s">
        <v>45</v>
      </c>
      <c r="T63" s="134">
        <v>15</v>
      </c>
      <c r="U63" s="132"/>
      <c r="V63" s="133"/>
      <c r="W63" s="133"/>
      <c r="X63" s="133"/>
      <c r="Y63" s="135"/>
      <c r="Z63" s="254"/>
      <c r="AA63" s="267"/>
      <c r="AB63" s="268"/>
    </row>
    <row r="64" spans="1:28" ht="14.25" thickBot="1">
      <c r="A64" s="27" t="s">
        <v>122</v>
      </c>
      <c r="B64" s="243" t="s">
        <v>153</v>
      </c>
      <c r="C64" s="52" t="s">
        <v>49</v>
      </c>
      <c r="D64" s="174">
        <f t="shared" si="4"/>
        <v>25</v>
      </c>
      <c r="E64" s="175">
        <f t="shared" si="5"/>
        <v>15</v>
      </c>
      <c r="F64" s="141"/>
      <c r="G64" s="142"/>
      <c r="H64" s="142"/>
      <c r="I64" s="142"/>
      <c r="J64" s="138"/>
      <c r="K64" s="143"/>
      <c r="L64" s="142"/>
      <c r="M64" s="142"/>
      <c r="N64" s="142"/>
      <c r="O64" s="138"/>
      <c r="P64" s="141"/>
      <c r="Q64" s="142"/>
      <c r="R64" s="142"/>
      <c r="S64" s="142"/>
      <c r="T64" s="138"/>
      <c r="U64" s="141">
        <v>0</v>
      </c>
      <c r="V64" s="142">
        <v>0</v>
      </c>
      <c r="W64" s="142">
        <v>25</v>
      </c>
      <c r="X64" s="142" t="s">
        <v>45</v>
      </c>
      <c r="Y64" s="138">
        <v>15</v>
      </c>
      <c r="Z64" s="274" t="s">
        <v>48</v>
      </c>
      <c r="AA64" s="275"/>
      <c r="AB64" s="276"/>
    </row>
    <row r="65" spans="1:28" ht="13.5" thickBot="1">
      <c r="A65" s="277" t="s">
        <v>57</v>
      </c>
      <c r="B65" s="280"/>
      <c r="C65" s="281"/>
      <c r="D65" s="95">
        <f>D57+D32</f>
        <v>435</v>
      </c>
      <c r="E65" s="100">
        <f>E57+E32</f>
        <v>120</v>
      </c>
      <c r="F65" s="95">
        <f>F57+F32</f>
        <v>65</v>
      </c>
      <c r="G65" s="95">
        <f>G57+G32</f>
        <v>35</v>
      </c>
      <c r="H65" s="95">
        <f>H57+H32</f>
        <v>35</v>
      </c>
      <c r="I65" s="95"/>
      <c r="J65" s="100">
        <f>J57+J32</f>
        <v>30</v>
      </c>
      <c r="K65" s="95">
        <f>K57+K32</f>
        <v>75</v>
      </c>
      <c r="L65" s="95">
        <f>L57+L32</f>
        <v>40</v>
      </c>
      <c r="M65" s="95"/>
      <c r="N65" s="95">
        <f>N57+N32</f>
        <v>0</v>
      </c>
      <c r="O65" s="100">
        <f>O57+O32</f>
        <v>29</v>
      </c>
      <c r="P65" s="95">
        <f>P57+P32</f>
        <v>55</v>
      </c>
      <c r="Q65" s="95">
        <f>Q57+Q32</f>
        <v>20</v>
      </c>
      <c r="R65" s="95">
        <f>R57+R32</f>
        <v>40</v>
      </c>
      <c r="S65" s="95"/>
      <c r="T65" s="100">
        <f>T57+T32</f>
        <v>37</v>
      </c>
      <c r="U65" s="95">
        <f>U57+U32</f>
        <v>30</v>
      </c>
      <c r="V65" s="95">
        <f>V57+V32</f>
        <v>10</v>
      </c>
      <c r="W65" s="95">
        <f>W57+W32</f>
        <v>25</v>
      </c>
      <c r="X65" s="95"/>
      <c r="Y65" s="99">
        <f>Y57+Y32</f>
        <v>28</v>
      </c>
      <c r="Z65" s="53"/>
      <c r="AA65" s="53"/>
      <c r="AB65" s="38"/>
    </row>
    <row r="66" spans="1:28" ht="12.75">
      <c r="A66" s="50"/>
      <c r="B66" s="54"/>
      <c r="C66" s="26" t="s">
        <v>24</v>
      </c>
      <c r="D66" s="55"/>
      <c r="E66" s="47"/>
      <c r="F66" s="56"/>
      <c r="G66" s="57"/>
      <c r="H66" s="57"/>
      <c r="I66" s="57">
        <f>I33+COUNTIF(I58:I64,"v")</f>
        <v>4</v>
      </c>
      <c r="J66" s="58"/>
      <c r="K66" s="56"/>
      <c r="L66" s="57"/>
      <c r="M66" s="57"/>
      <c r="N66" s="57">
        <f>N33+COUNTIF(N58:N64,"v")</f>
        <v>1</v>
      </c>
      <c r="O66" s="58"/>
      <c r="P66" s="56"/>
      <c r="Q66" s="57"/>
      <c r="R66" s="57"/>
      <c r="S66" s="57">
        <f>S33+COUNTIF(S58:S64,"v")</f>
        <v>2</v>
      </c>
      <c r="T66" s="59"/>
      <c r="U66" s="56"/>
      <c r="V66" s="57"/>
      <c r="W66" s="57"/>
      <c r="X66" s="57">
        <f>X33+COUNTIF(X58:X64,"v")</f>
        <v>1</v>
      </c>
      <c r="Y66" s="58"/>
      <c r="Z66" s="53"/>
      <c r="AA66" s="53"/>
      <c r="AB66" s="38"/>
    </row>
    <row r="67" spans="1:28" ht="12.75">
      <c r="A67" s="50"/>
      <c r="B67" s="54"/>
      <c r="C67" s="51" t="s">
        <v>46</v>
      </c>
      <c r="D67" s="27"/>
      <c r="E67" s="27"/>
      <c r="F67" s="29"/>
      <c r="G67" s="30"/>
      <c r="H67" s="30"/>
      <c r="I67" s="30">
        <f>I35+COUNTIF(I59:I65,"é")</f>
        <v>3</v>
      </c>
      <c r="J67" s="31"/>
      <c r="K67" s="29"/>
      <c r="L67" s="30"/>
      <c r="M67" s="30"/>
      <c r="N67" s="30">
        <f>N35+COUNTIF(N59:N65,"é")</f>
        <v>6</v>
      </c>
      <c r="O67" s="31"/>
      <c r="P67" s="29"/>
      <c r="Q67" s="30"/>
      <c r="R67" s="30"/>
      <c r="S67" s="30">
        <f>S35+COUNTIF(S59:S65,"é")</f>
        <v>4</v>
      </c>
      <c r="T67" s="31"/>
      <c r="U67" s="29"/>
      <c r="V67" s="30"/>
      <c r="W67" s="30"/>
      <c r="X67" s="30">
        <f>X35+COUNTIF(X59:X65,"é")</f>
        <v>3</v>
      </c>
      <c r="Y67" s="31"/>
      <c r="Z67" s="53"/>
      <c r="AA67" s="53"/>
      <c r="AB67" s="38"/>
    </row>
    <row r="68" spans="1:28" ht="13.5" thickBot="1">
      <c r="A68" s="50"/>
      <c r="B68" s="54"/>
      <c r="C68" s="60" t="s">
        <v>59</v>
      </c>
      <c r="D68" s="61"/>
      <c r="E68" s="62"/>
      <c r="F68" s="29"/>
      <c r="G68" s="30"/>
      <c r="H68" s="30"/>
      <c r="I68" s="36">
        <f>COUNTIF(I58:I64,"a")</f>
        <v>0</v>
      </c>
      <c r="J68" s="58"/>
      <c r="K68" s="29"/>
      <c r="L68" s="30"/>
      <c r="M68" s="30"/>
      <c r="N68" s="36">
        <f>COUNTIF(N58:N64,"a")</f>
        <v>0</v>
      </c>
      <c r="O68" s="31"/>
      <c r="P68" s="29"/>
      <c r="Q68" s="30"/>
      <c r="R68" s="30"/>
      <c r="S68" s="36">
        <f>COUNTIF(S58:S64,"a")</f>
        <v>0</v>
      </c>
      <c r="T68" s="31"/>
      <c r="U68" s="29"/>
      <c r="V68" s="30"/>
      <c r="W68" s="30"/>
      <c r="X68" s="36">
        <f>COUNTIF(X58:X64,"a")</f>
        <v>0</v>
      </c>
      <c r="Y68" s="31"/>
      <c r="Z68" s="53"/>
      <c r="AA68" s="53"/>
      <c r="AB68" s="38"/>
    </row>
    <row r="69" spans="1:28" ht="13.5" thickBot="1">
      <c r="A69" s="63"/>
      <c r="B69" s="64" t="s">
        <v>42</v>
      </c>
      <c r="C69" s="65">
        <f>D65</f>
        <v>435</v>
      </c>
      <c r="D69" s="78"/>
      <c r="E69" s="46" t="s">
        <v>123</v>
      </c>
      <c r="F69" s="79">
        <f>SUM(F65:H65)</f>
        <v>135</v>
      </c>
      <c r="G69" s="80"/>
      <c r="H69" s="80"/>
      <c r="I69" s="80"/>
      <c r="J69" s="81"/>
      <c r="K69" s="79">
        <f>SUM(K65:M65)</f>
        <v>115</v>
      </c>
      <c r="L69" s="82"/>
      <c r="M69" s="82"/>
      <c r="N69" s="78"/>
      <c r="O69" s="81"/>
      <c r="P69" s="78">
        <f>SUM(P65:R65)</f>
        <v>115</v>
      </c>
      <c r="Q69" s="82"/>
      <c r="R69" s="82"/>
      <c r="S69" s="78"/>
      <c r="T69" s="81"/>
      <c r="U69" s="78">
        <f>SUM(U65:W65)</f>
        <v>65</v>
      </c>
      <c r="V69" s="80"/>
      <c r="W69" s="82"/>
      <c r="X69" s="78"/>
      <c r="Y69" s="81"/>
      <c r="Z69" s="71"/>
      <c r="AA69" s="71"/>
      <c r="AB69" s="38"/>
    </row>
    <row r="70" spans="1:28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</row>
    <row r="71" spans="1:28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1:28" ht="12.75">
      <c r="A72" s="9"/>
      <c r="B72" s="9"/>
      <c r="C72" s="9"/>
      <c r="D72" s="45"/>
      <c r="E72" s="45"/>
      <c r="F72" s="45"/>
      <c r="G72" s="45"/>
      <c r="H72" s="45"/>
      <c r="I72" s="45"/>
      <c r="J72" s="45"/>
      <c r="K72" s="43" t="s">
        <v>89</v>
      </c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163"/>
      <c r="AA72" s="163"/>
      <c r="AB72" s="163"/>
    </row>
    <row r="73" spans="1:28" ht="13.5" thickBot="1">
      <c r="A73" s="39" t="s">
        <v>80</v>
      </c>
      <c r="B73" s="45"/>
      <c r="C73" s="45"/>
      <c r="D73" s="45"/>
      <c r="E73" s="45"/>
      <c r="F73" s="45"/>
      <c r="G73" s="45"/>
      <c r="H73" s="45"/>
      <c r="I73" s="45"/>
      <c r="J73" s="45"/>
      <c r="K73" s="43" t="s">
        <v>88</v>
      </c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163"/>
      <c r="AA73" s="163"/>
      <c r="AB73" s="163"/>
    </row>
    <row r="74" spans="1:28" ht="14.25" thickBot="1">
      <c r="A74" s="282" t="s">
        <v>63</v>
      </c>
      <c r="B74" s="283"/>
      <c r="C74" s="284"/>
      <c r="D74" s="94">
        <f aca="true" t="shared" si="6" ref="D74:Y74">SUM(D75:D81)</f>
        <v>145</v>
      </c>
      <c r="E74" s="98">
        <f t="shared" si="6"/>
        <v>53</v>
      </c>
      <c r="F74" s="94">
        <f t="shared" si="6"/>
        <v>10</v>
      </c>
      <c r="G74" s="94">
        <f t="shared" si="6"/>
        <v>0</v>
      </c>
      <c r="H74" s="94">
        <f t="shared" si="6"/>
        <v>10</v>
      </c>
      <c r="I74" s="94">
        <f t="shared" si="6"/>
        <v>0</v>
      </c>
      <c r="J74" s="102">
        <f t="shared" si="6"/>
        <v>5</v>
      </c>
      <c r="K74" s="95">
        <f t="shared" si="6"/>
        <v>5</v>
      </c>
      <c r="L74" s="94">
        <f t="shared" si="6"/>
        <v>5</v>
      </c>
      <c r="M74" s="94">
        <f t="shared" si="6"/>
        <v>5</v>
      </c>
      <c r="N74" s="94">
        <f t="shared" si="6"/>
        <v>0</v>
      </c>
      <c r="O74" s="196">
        <f t="shared" si="6"/>
        <v>4</v>
      </c>
      <c r="P74" s="96">
        <f t="shared" si="6"/>
        <v>20</v>
      </c>
      <c r="Q74" s="96">
        <f t="shared" si="6"/>
        <v>20</v>
      </c>
      <c r="R74" s="96">
        <f t="shared" si="6"/>
        <v>25</v>
      </c>
      <c r="S74" s="96">
        <f t="shared" si="6"/>
        <v>0</v>
      </c>
      <c r="T74" s="197">
        <f t="shared" si="6"/>
        <v>24</v>
      </c>
      <c r="U74" s="95">
        <f t="shared" si="6"/>
        <v>10</v>
      </c>
      <c r="V74" s="94">
        <f t="shared" si="6"/>
        <v>10</v>
      </c>
      <c r="W74" s="94">
        <f t="shared" si="6"/>
        <v>25</v>
      </c>
      <c r="X74" s="94">
        <f t="shared" si="6"/>
        <v>0</v>
      </c>
      <c r="Y74" s="103">
        <f t="shared" si="6"/>
        <v>20</v>
      </c>
      <c r="Z74" s="163"/>
      <c r="AA74" s="163"/>
      <c r="AB74" s="163"/>
    </row>
    <row r="75" spans="1:28" ht="26.25" thickBot="1">
      <c r="A75" s="27" t="s">
        <v>34</v>
      </c>
      <c r="B75" s="245" t="s">
        <v>154</v>
      </c>
      <c r="C75" s="202" t="s">
        <v>116</v>
      </c>
      <c r="D75" s="174">
        <f>SUM(F75:H75)+SUM(K75:M75)+SUM(P75:R75)+SUM(U75:W75)</f>
        <v>20</v>
      </c>
      <c r="E75" s="175">
        <f>J75+O75+T75+Y75</f>
        <v>5</v>
      </c>
      <c r="F75" s="139">
        <v>10</v>
      </c>
      <c r="G75" s="128">
        <v>0</v>
      </c>
      <c r="H75" s="128">
        <v>10</v>
      </c>
      <c r="I75" s="128" t="s">
        <v>26</v>
      </c>
      <c r="J75" s="129">
        <v>5</v>
      </c>
      <c r="K75" s="139"/>
      <c r="L75" s="128"/>
      <c r="M75" s="128"/>
      <c r="N75" s="131"/>
      <c r="O75" s="193"/>
      <c r="P75" s="192"/>
      <c r="Q75" s="194"/>
      <c r="R75" s="194"/>
      <c r="S75" s="194"/>
      <c r="T75" s="195"/>
      <c r="U75" s="190"/>
      <c r="V75" s="128"/>
      <c r="W75" s="128"/>
      <c r="X75" s="128"/>
      <c r="Y75" s="131"/>
      <c r="Z75" s="266"/>
      <c r="AA75" s="255"/>
      <c r="AB75" s="256"/>
    </row>
    <row r="76" spans="1:28" ht="26.25" customHeight="1" thickBot="1">
      <c r="A76" s="47" t="s">
        <v>35</v>
      </c>
      <c r="B76" s="245" t="s">
        <v>155</v>
      </c>
      <c r="C76" s="207" t="s">
        <v>90</v>
      </c>
      <c r="D76" s="174">
        <f aca="true" t="shared" si="7" ref="D76:D81">SUM(F76:H76)+SUM(K76:M76)+SUM(P76:R76)+SUM(U76:W76)</f>
        <v>15</v>
      </c>
      <c r="E76" s="175">
        <f aca="true" t="shared" si="8" ref="E76:E81">J76+O76+T76+Y76</f>
        <v>4</v>
      </c>
      <c r="F76" s="132"/>
      <c r="G76" s="135"/>
      <c r="H76" s="133"/>
      <c r="I76" s="140"/>
      <c r="J76" s="184"/>
      <c r="K76" s="136">
        <v>5</v>
      </c>
      <c r="L76" s="133">
        <v>5</v>
      </c>
      <c r="M76" s="133">
        <v>5</v>
      </c>
      <c r="N76" s="133" t="s">
        <v>45</v>
      </c>
      <c r="O76" s="135">
        <v>4</v>
      </c>
      <c r="P76" s="136"/>
      <c r="Q76" s="133"/>
      <c r="R76" s="133"/>
      <c r="S76" s="133"/>
      <c r="T76" s="134"/>
      <c r="U76" s="132"/>
      <c r="V76" s="133"/>
      <c r="W76" s="133"/>
      <c r="X76" s="133"/>
      <c r="Y76" s="135"/>
      <c r="Z76" s="254"/>
      <c r="AA76" s="267"/>
      <c r="AB76" s="268"/>
    </row>
    <row r="77" spans="1:28" ht="14.25" thickBot="1">
      <c r="A77" s="27" t="s">
        <v>36</v>
      </c>
      <c r="B77" s="245" t="s">
        <v>156</v>
      </c>
      <c r="C77" s="203" t="s">
        <v>106</v>
      </c>
      <c r="D77" s="174">
        <f t="shared" si="7"/>
        <v>20</v>
      </c>
      <c r="E77" s="175">
        <f t="shared" si="8"/>
        <v>5</v>
      </c>
      <c r="H77" s="187"/>
      <c r="I77" s="187"/>
      <c r="K77" s="136"/>
      <c r="L77" s="133"/>
      <c r="M77" s="133"/>
      <c r="N77" s="133"/>
      <c r="O77" s="135"/>
      <c r="P77" s="136">
        <v>10</v>
      </c>
      <c r="Q77" s="133">
        <v>10</v>
      </c>
      <c r="R77" s="133">
        <v>0</v>
      </c>
      <c r="S77" s="133" t="s">
        <v>26</v>
      </c>
      <c r="T77" s="134">
        <v>5</v>
      </c>
      <c r="U77" s="132"/>
      <c r="V77" s="133"/>
      <c r="W77" s="133"/>
      <c r="X77" s="133"/>
      <c r="Y77" s="134"/>
      <c r="Z77" s="271"/>
      <c r="AA77" s="272"/>
      <c r="AB77" s="273"/>
    </row>
    <row r="78" spans="1:28" ht="14.25" thickBot="1">
      <c r="A78" s="47" t="s">
        <v>37</v>
      </c>
      <c r="B78" s="245" t="s">
        <v>157</v>
      </c>
      <c r="C78" s="208" t="s">
        <v>104</v>
      </c>
      <c r="D78" s="174">
        <f t="shared" si="7"/>
        <v>20</v>
      </c>
      <c r="E78" s="175">
        <f t="shared" si="8"/>
        <v>4</v>
      </c>
      <c r="F78" s="132"/>
      <c r="G78" s="135"/>
      <c r="H78" s="133"/>
      <c r="I78" s="133"/>
      <c r="J78" s="184"/>
      <c r="K78" s="136"/>
      <c r="L78" s="133"/>
      <c r="M78" s="133"/>
      <c r="N78" s="133"/>
      <c r="O78" s="135"/>
      <c r="P78" s="136">
        <v>10</v>
      </c>
      <c r="Q78" s="133">
        <v>10</v>
      </c>
      <c r="R78" s="133">
        <v>0</v>
      </c>
      <c r="S78" s="133" t="s">
        <v>26</v>
      </c>
      <c r="T78" s="134">
        <v>4</v>
      </c>
      <c r="U78" s="132"/>
      <c r="V78" s="133"/>
      <c r="W78" s="133"/>
      <c r="X78" s="133"/>
      <c r="Y78" s="135"/>
      <c r="Z78" s="271"/>
      <c r="AA78" s="272"/>
      <c r="AB78" s="273"/>
    </row>
    <row r="79" spans="1:28" ht="14.25" thickBot="1">
      <c r="A79" s="27" t="s">
        <v>38</v>
      </c>
      <c r="B79" s="245" t="s">
        <v>158</v>
      </c>
      <c r="C79" s="203" t="s">
        <v>105</v>
      </c>
      <c r="D79" s="174">
        <f t="shared" si="7"/>
        <v>20</v>
      </c>
      <c r="E79" s="175">
        <f t="shared" si="8"/>
        <v>5</v>
      </c>
      <c r="F79" s="132"/>
      <c r="G79" s="135"/>
      <c r="H79" s="133"/>
      <c r="I79" s="133"/>
      <c r="J79" s="184"/>
      <c r="K79" s="136"/>
      <c r="L79" s="133"/>
      <c r="M79" s="133"/>
      <c r="N79" s="133"/>
      <c r="O79" s="135"/>
      <c r="P79" s="136"/>
      <c r="Q79" s="133"/>
      <c r="R79" s="133"/>
      <c r="S79" s="133"/>
      <c r="T79" s="134"/>
      <c r="U79" s="132">
        <v>10</v>
      </c>
      <c r="V79" s="133">
        <v>10</v>
      </c>
      <c r="W79" s="133">
        <v>0</v>
      </c>
      <c r="X79" s="133" t="s">
        <v>45</v>
      </c>
      <c r="Y79" s="135">
        <v>5</v>
      </c>
      <c r="Z79" s="260"/>
      <c r="AA79" s="261"/>
      <c r="AB79" s="262"/>
    </row>
    <row r="80" spans="1:28" ht="14.25" thickBot="1">
      <c r="A80" s="47" t="s">
        <v>39</v>
      </c>
      <c r="B80" s="245" t="s">
        <v>159</v>
      </c>
      <c r="C80" s="204" t="s">
        <v>48</v>
      </c>
      <c r="D80" s="174">
        <f t="shared" si="7"/>
        <v>25</v>
      </c>
      <c r="E80" s="175">
        <f t="shared" si="8"/>
        <v>15</v>
      </c>
      <c r="F80" s="132"/>
      <c r="G80" s="133"/>
      <c r="H80" s="133"/>
      <c r="I80" s="133"/>
      <c r="J80" s="134"/>
      <c r="K80" s="136"/>
      <c r="L80" s="133"/>
      <c r="M80" s="133"/>
      <c r="N80" s="133"/>
      <c r="O80" s="134"/>
      <c r="P80" s="132">
        <v>0</v>
      </c>
      <c r="Q80" s="133">
        <v>0</v>
      </c>
      <c r="R80" s="133">
        <v>25</v>
      </c>
      <c r="S80" s="133" t="s">
        <v>45</v>
      </c>
      <c r="T80" s="134">
        <v>15</v>
      </c>
      <c r="U80" s="132"/>
      <c r="V80" s="133"/>
      <c r="W80" s="133"/>
      <c r="X80" s="133"/>
      <c r="Y80" s="135"/>
      <c r="Z80" s="254"/>
      <c r="AA80" s="267"/>
      <c r="AB80" s="268"/>
    </row>
    <row r="81" spans="1:28" ht="14.25" thickBot="1">
      <c r="A81" s="27" t="s">
        <v>122</v>
      </c>
      <c r="B81" s="243" t="s">
        <v>160</v>
      </c>
      <c r="C81" s="205" t="s">
        <v>49</v>
      </c>
      <c r="D81" s="174">
        <f t="shared" si="7"/>
        <v>25</v>
      </c>
      <c r="E81" s="175">
        <f t="shared" si="8"/>
        <v>15</v>
      </c>
      <c r="F81" s="141"/>
      <c r="G81" s="142"/>
      <c r="H81" s="142"/>
      <c r="I81" s="142"/>
      <c r="J81" s="138"/>
      <c r="K81" s="143"/>
      <c r="L81" s="142"/>
      <c r="M81" s="142"/>
      <c r="N81" s="142"/>
      <c r="O81" s="138"/>
      <c r="P81" s="141"/>
      <c r="Q81" s="142"/>
      <c r="R81" s="142"/>
      <c r="S81" s="142"/>
      <c r="T81" s="138"/>
      <c r="U81" s="141">
        <v>0</v>
      </c>
      <c r="V81" s="142">
        <v>0</v>
      </c>
      <c r="W81" s="142">
        <v>25</v>
      </c>
      <c r="X81" s="142" t="s">
        <v>45</v>
      </c>
      <c r="Y81" s="138">
        <v>15</v>
      </c>
      <c r="Z81" s="274" t="s">
        <v>48</v>
      </c>
      <c r="AA81" s="275"/>
      <c r="AB81" s="276"/>
    </row>
    <row r="82" spans="1:28" ht="13.5" thickBot="1">
      <c r="A82" s="277" t="s">
        <v>57</v>
      </c>
      <c r="B82" s="280"/>
      <c r="C82" s="281"/>
      <c r="D82" s="95">
        <f aca="true" t="shared" si="9" ref="D82:Y82">D74+D32</f>
        <v>435</v>
      </c>
      <c r="E82" s="176">
        <f t="shared" si="9"/>
        <v>120</v>
      </c>
      <c r="F82" s="95">
        <f t="shared" si="9"/>
        <v>65</v>
      </c>
      <c r="G82" s="95">
        <f t="shared" si="9"/>
        <v>35</v>
      </c>
      <c r="H82" s="95">
        <f t="shared" si="9"/>
        <v>40</v>
      </c>
      <c r="I82" s="95">
        <f t="shared" si="9"/>
        <v>0</v>
      </c>
      <c r="J82" s="176">
        <f t="shared" si="9"/>
        <v>30</v>
      </c>
      <c r="K82" s="95">
        <f t="shared" si="9"/>
        <v>70</v>
      </c>
      <c r="L82" s="95">
        <f t="shared" si="9"/>
        <v>35</v>
      </c>
      <c r="M82" s="95">
        <f t="shared" si="9"/>
        <v>20</v>
      </c>
      <c r="N82" s="95">
        <f t="shared" si="9"/>
        <v>0</v>
      </c>
      <c r="O82" s="176">
        <f t="shared" si="9"/>
        <v>29</v>
      </c>
      <c r="P82" s="95">
        <f t="shared" si="9"/>
        <v>55</v>
      </c>
      <c r="Q82" s="95">
        <f t="shared" si="9"/>
        <v>20</v>
      </c>
      <c r="R82" s="95">
        <f t="shared" si="9"/>
        <v>40</v>
      </c>
      <c r="S82" s="95">
        <f t="shared" si="9"/>
        <v>0</v>
      </c>
      <c r="T82" s="176">
        <f t="shared" si="9"/>
        <v>37</v>
      </c>
      <c r="U82" s="95">
        <f t="shared" si="9"/>
        <v>30</v>
      </c>
      <c r="V82" s="95">
        <f t="shared" si="9"/>
        <v>10</v>
      </c>
      <c r="W82" s="95">
        <f t="shared" si="9"/>
        <v>25</v>
      </c>
      <c r="X82" s="95">
        <f t="shared" si="9"/>
        <v>0</v>
      </c>
      <c r="Y82" s="176">
        <f t="shared" si="9"/>
        <v>28</v>
      </c>
      <c r="Z82" s="53"/>
      <c r="AA82" s="53"/>
      <c r="AB82" s="38"/>
    </row>
    <row r="83" spans="1:28" ht="12.75">
      <c r="A83" s="50"/>
      <c r="B83" s="54"/>
      <c r="C83" s="26" t="s">
        <v>24</v>
      </c>
      <c r="D83" s="55"/>
      <c r="E83" s="47"/>
      <c r="F83" s="56"/>
      <c r="G83" s="57"/>
      <c r="H83" s="57"/>
      <c r="I83" s="57">
        <f>I52+COUNTIF(I75:I81,"v")</f>
        <v>1</v>
      </c>
      <c r="J83" s="58"/>
      <c r="K83" s="56"/>
      <c r="L83" s="57"/>
      <c r="M83" s="57"/>
      <c r="N83" s="57">
        <f>N52+COUNTIF(N75:N81,"v")</f>
        <v>0</v>
      </c>
      <c r="O83" s="58"/>
      <c r="P83" s="56"/>
      <c r="Q83" s="57"/>
      <c r="R83" s="57"/>
      <c r="S83" s="57">
        <f>S52+COUNTIF(S75:S81,"v")</f>
        <v>2</v>
      </c>
      <c r="T83" s="59"/>
      <c r="U83" s="56"/>
      <c r="V83" s="57"/>
      <c r="W83" s="57"/>
      <c r="X83" s="57">
        <f>X52+COUNTIF(X75:X81,"v")</f>
        <v>0</v>
      </c>
      <c r="Y83" s="58"/>
      <c r="Z83" s="53"/>
      <c r="AA83" s="53"/>
      <c r="AB83" s="38"/>
    </row>
    <row r="84" spans="1:28" ht="12.75">
      <c r="A84" s="50"/>
      <c r="B84" s="54"/>
      <c r="C84" s="51" t="s">
        <v>46</v>
      </c>
      <c r="D84" s="27"/>
      <c r="E84" s="27"/>
      <c r="F84" s="29"/>
      <c r="G84" s="30"/>
      <c r="H84" s="30"/>
      <c r="I84" s="30">
        <f>I53+COUNTIF(I76:I82,"é")</f>
        <v>0</v>
      </c>
      <c r="J84" s="31"/>
      <c r="K84" s="29"/>
      <c r="L84" s="30"/>
      <c r="M84" s="30"/>
      <c r="N84" s="30">
        <f>N53+COUNTIF(N76:N82,"é")</f>
        <v>1</v>
      </c>
      <c r="O84" s="31"/>
      <c r="P84" s="29"/>
      <c r="Q84" s="30"/>
      <c r="R84" s="30"/>
      <c r="S84" s="30">
        <f>S53+COUNTIF(S76:S82,"é")</f>
        <v>1</v>
      </c>
      <c r="T84" s="31"/>
      <c r="U84" s="29"/>
      <c r="V84" s="30"/>
      <c r="W84" s="30"/>
      <c r="X84" s="30">
        <f>X53+COUNTIF(X76:X82,"é")</f>
        <v>2</v>
      </c>
      <c r="Y84" s="31"/>
      <c r="Z84" s="53"/>
      <c r="AA84" s="53"/>
      <c r="AB84" s="38"/>
    </row>
    <row r="85" spans="1:28" ht="13.5" thickBot="1">
      <c r="A85" s="50"/>
      <c r="B85" s="54"/>
      <c r="C85" s="60" t="s">
        <v>59</v>
      </c>
      <c r="D85" s="61"/>
      <c r="E85" s="62"/>
      <c r="F85" s="29"/>
      <c r="G85" s="30"/>
      <c r="H85" s="30"/>
      <c r="I85" s="36">
        <f>COUNTIF(I75:I81,"a")</f>
        <v>0</v>
      </c>
      <c r="J85" s="58"/>
      <c r="K85" s="29"/>
      <c r="L85" s="30"/>
      <c r="M85" s="30"/>
      <c r="N85" s="36">
        <f>COUNTIF(N75:N81,"a")</f>
        <v>0</v>
      </c>
      <c r="O85" s="31"/>
      <c r="P85" s="29"/>
      <c r="Q85" s="30"/>
      <c r="R85" s="30"/>
      <c r="S85" s="36">
        <f>COUNTIF(S75:S81,"a")</f>
        <v>0</v>
      </c>
      <c r="T85" s="31"/>
      <c r="U85" s="29"/>
      <c r="V85" s="30"/>
      <c r="W85" s="30"/>
      <c r="X85" s="36">
        <f>COUNTIF(X75:X81,"a")</f>
        <v>0</v>
      </c>
      <c r="Y85" s="31"/>
      <c r="Z85" s="53"/>
      <c r="AA85" s="53"/>
      <c r="AB85" s="38"/>
    </row>
    <row r="86" spans="1:28" ht="13.5" thickBot="1">
      <c r="A86" s="63"/>
      <c r="B86" s="64" t="s">
        <v>42</v>
      </c>
      <c r="C86" s="65">
        <f>D82</f>
        <v>435</v>
      </c>
      <c r="D86" s="78"/>
      <c r="E86" s="46" t="s">
        <v>123</v>
      </c>
      <c r="F86" s="79">
        <f>SUM(F82:H82)</f>
        <v>140</v>
      </c>
      <c r="G86" s="80"/>
      <c r="H86" s="80"/>
      <c r="I86" s="80"/>
      <c r="J86" s="81"/>
      <c r="K86" s="79">
        <f>SUM(K82:M82)</f>
        <v>125</v>
      </c>
      <c r="L86" s="82"/>
      <c r="M86" s="82"/>
      <c r="N86" s="78"/>
      <c r="O86" s="81"/>
      <c r="P86" s="78">
        <f>SUM(P82:R82)</f>
        <v>115</v>
      </c>
      <c r="Q86" s="82"/>
      <c r="R86" s="82"/>
      <c r="S86" s="78"/>
      <c r="T86" s="81"/>
      <c r="U86" s="78">
        <f>SUM(U82:W82)</f>
        <v>65</v>
      </c>
      <c r="V86" s="80"/>
      <c r="W86" s="82"/>
      <c r="X86" s="78"/>
      <c r="Y86" s="81"/>
      <c r="Z86" s="71"/>
      <c r="AA86" s="71"/>
      <c r="AB86" s="38"/>
    </row>
    <row r="87" spans="1:28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</row>
    <row r="88" spans="1:28" ht="12.75" hidden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</row>
    <row r="89" spans="1:28" ht="12.75" hidden="1">
      <c r="A89" s="9"/>
      <c r="B89" s="9"/>
      <c r="C89" s="9"/>
      <c r="D89" s="45"/>
      <c r="E89" s="45"/>
      <c r="F89" s="45"/>
      <c r="G89" s="45"/>
      <c r="H89" s="45"/>
      <c r="I89" s="45"/>
      <c r="J89" s="45"/>
      <c r="K89" s="43" t="s">
        <v>164</v>
      </c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163"/>
      <c r="AA89" s="163"/>
      <c r="AB89" s="163"/>
    </row>
    <row r="90" spans="1:28" ht="12.75" hidden="1">
      <c r="A90" s="39" t="s">
        <v>71</v>
      </c>
      <c r="B90" s="45"/>
      <c r="C90" s="45"/>
      <c r="D90" s="45"/>
      <c r="E90" s="45"/>
      <c r="F90" s="45"/>
      <c r="G90" s="45"/>
      <c r="H90" s="45"/>
      <c r="I90" s="45"/>
      <c r="J90" s="45"/>
      <c r="K90" s="43" t="s">
        <v>165</v>
      </c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163"/>
      <c r="AA90" s="163"/>
      <c r="AB90" s="163"/>
    </row>
    <row r="91" spans="1:28" ht="14.25" hidden="1" thickBot="1">
      <c r="A91" s="282" t="s">
        <v>63</v>
      </c>
      <c r="B91" s="283"/>
      <c r="C91" s="284"/>
      <c r="D91" s="94">
        <f>SUM(D92:D100)</f>
        <v>30</v>
      </c>
      <c r="E91" s="98">
        <f>SUM(E92:E100)</f>
        <v>51</v>
      </c>
      <c r="F91" s="94">
        <f>SUM(F92:F100)</f>
        <v>2</v>
      </c>
      <c r="G91" s="94">
        <f>SUM(G92:G100)</f>
        <v>0</v>
      </c>
      <c r="H91" s="94">
        <f>SUM(H92:H100)</f>
        <v>5</v>
      </c>
      <c r="I91" s="94"/>
      <c r="J91" s="102">
        <f>SUM(J92:J100)</f>
        <v>8</v>
      </c>
      <c r="K91" s="95">
        <f>SUM(K92:K100)</f>
        <v>2</v>
      </c>
      <c r="L91" s="94">
        <f>SUM(L92:L100)</f>
        <v>0</v>
      </c>
      <c r="M91" s="94">
        <f>SUM(M92:M100)</f>
        <v>0</v>
      </c>
      <c r="N91" s="94"/>
      <c r="O91" s="102">
        <f>SUM(O92:O100)</f>
        <v>2</v>
      </c>
      <c r="P91" s="95">
        <f>SUM(P92:P100)</f>
        <v>1</v>
      </c>
      <c r="Q91" s="94">
        <f>SUM(Q92:Q100)</f>
        <v>0</v>
      </c>
      <c r="R91" s="94">
        <f>SUM(R92:R100)</f>
        <v>6</v>
      </c>
      <c r="S91" s="94"/>
      <c r="T91" s="102">
        <f>SUM(T92:T100)</f>
        <v>17</v>
      </c>
      <c r="U91" s="95">
        <f>SUM(U92:U100)</f>
        <v>6</v>
      </c>
      <c r="V91" s="94">
        <f>SUM(V92:V100)</f>
        <v>3</v>
      </c>
      <c r="W91" s="94">
        <f>SUM(W92:W100)</f>
        <v>5</v>
      </c>
      <c r="X91" s="94"/>
      <c r="Y91" s="103">
        <f>SUM(Y92:Y100)</f>
        <v>24</v>
      </c>
      <c r="Z91" s="163"/>
      <c r="AA91" s="163"/>
      <c r="AB91" s="163"/>
    </row>
    <row r="92" spans="1:28" ht="14.25" hidden="1" thickBot="1">
      <c r="A92" s="47" t="s">
        <v>27</v>
      </c>
      <c r="B92" s="157"/>
      <c r="C92" s="76" t="s">
        <v>75</v>
      </c>
      <c r="D92" s="174">
        <f aca="true" t="shared" si="10" ref="D92:D100">SUM(F92:H92)+SUM(K92:M92)+SUM(P92:R92)+SUM(U92:W92)</f>
        <v>3</v>
      </c>
      <c r="E92" s="175">
        <f aca="true" t="shared" si="11" ref="E92:E100">J92+O92+T92+Y92</f>
        <v>4</v>
      </c>
      <c r="F92" s="139">
        <v>2</v>
      </c>
      <c r="G92" s="128">
        <v>0</v>
      </c>
      <c r="H92" s="128">
        <v>1</v>
      </c>
      <c r="I92" s="128" t="s">
        <v>26</v>
      </c>
      <c r="J92" s="129">
        <v>4</v>
      </c>
      <c r="K92" s="139"/>
      <c r="L92" s="128"/>
      <c r="M92" s="128"/>
      <c r="N92" s="128"/>
      <c r="O92" s="131"/>
      <c r="U92" s="139"/>
      <c r="V92" s="128"/>
      <c r="W92" s="128"/>
      <c r="X92" s="128"/>
      <c r="Y92" s="131"/>
      <c r="Z92" s="266"/>
      <c r="AA92" s="255"/>
      <c r="AB92" s="256"/>
    </row>
    <row r="93" spans="1:28" ht="14.25" hidden="1" thickBot="1">
      <c r="A93" s="27" t="s">
        <v>23</v>
      </c>
      <c r="B93" s="156"/>
      <c r="C93" s="77" t="s">
        <v>76</v>
      </c>
      <c r="D93" s="174">
        <f t="shared" si="10"/>
        <v>2</v>
      </c>
      <c r="E93" s="175">
        <f t="shared" si="11"/>
        <v>2</v>
      </c>
      <c r="F93" s="127"/>
      <c r="G93" s="128"/>
      <c r="H93" s="128"/>
      <c r="I93" s="128"/>
      <c r="J93" s="129"/>
      <c r="K93" s="139"/>
      <c r="L93" s="128"/>
      <c r="M93" s="128"/>
      <c r="N93" s="128"/>
      <c r="O93" s="131"/>
      <c r="P93" s="127">
        <v>1</v>
      </c>
      <c r="Q93" s="128">
        <v>0</v>
      </c>
      <c r="R93" s="128">
        <v>1</v>
      </c>
      <c r="S93" s="128" t="s">
        <v>45</v>
      </c>
      <c r="T93" s="131">
        <v>2</v>
      </c>
      <c r="Z93" s="254"/>
      <c r="AA93" s="267"/>
      <c r="AB93" s="268"/>
    </row>
    <row r="94" spans="1:28" ht="26.25" hidden="1" thickBot="1">
      <c r="A94" s="27" t="s">
        <v>34</v>
      </c>
      <c r="B94" s="152"/>
      <c r="C94" s="49" t="s">
        <v>77</v>
      </c>
      <c r="D94" s="174">
        <f t="shared" si="10"/>
        <v>3</v>
      </c>
      <c r="E94" s="175">
        <f t="shared" si="11"/>
        <v>3</v>
      </c>
      <c r="F94" s="132"/>
      <c r="G94" s="133"/>
      <c r="H94" s="133"/>
      <c r="I94" s="140"/>
      <c r="J94" s="134"/>
      <c r="K94" s="136"/>
      <c r="L94" s="133"/>
      <c r="M94" s="133"/>
      <c r="N94" s="133"/>
      <c r="O94" s="135"/>
      <c r="P94" s="136"/>
      <c r="Q94" s="133"/>
      <c r="R94" s="133"/>
      <c r="S94" s="133"/>
      <c r="T94" s="134"/>
      <c r="U94" s="132">
        <v>2</v>
      </c>
      <c r="V94" s="133">
        <v>1</v>
      </c>
      <c r="W94" s="133">
        <v>0</v>
      </c>
      <c r="X94" s="133" t="s">
        <v>45</v>
      </c>
      <c r="Y94" s="135">
        <v>3</v>
      </c>
      <c r="Z94" s="254"/>
      <c r="AA94" s="267"/>
      <c r="AB94" s="268"/>
    </row>
    <row r="95" spans="1:28" ht="14.25" hidden="1" thickBot="1">
      <c r="A95" s="27" t="s">
        <v>35</v>
      </c>
      <c r="B95" s="155"/>
      <c r="C95" s="49" t="s">
        <v>72</v>
      </c>
      <c r="D95" s="174">
        <f t="shared" si="10"/>
        <v>3</v>
      </c>
      <c r="E95" s="175">
        <f t="shared" si="11"/>
        <v>3</v>
      </c>
      <c r="F95" s="132"/>
      <c r="G95" s="133"/>
      <c r="H95" s="133"/>
      <c r="I95" s="133"/>
      <c r="J95" s="134"/>
      <c r="K95" s="136"/>
      <c r="L95" s="133"/>
      <c r="M95" s="133"/>
      <c r="N95" s="133"/>
      <c r="O95" s="135"/>
      <c r="U95" s="136">
        <v>2</v>
      </c>
      <c r="V95" s="133">
        <v>1</v>
      </c>
      <c r="W95" s="133">
        <v>0</v>
      </c>
      <c r="X95" s="133" t="s">
        <v>45</v>
      </c>
      <c r="Y95" s="134">
        <v>3</v>
      </c>
      <c r="Z95" s="254"/>
      <c r="AA95" s="267"/>
      <c r="AB95" s="268"/>
    </row>
    <row r="96" spans="1:28" ht="14.25" hidden="1" thickBot="1">
      <c r="A96" s="27"/>
      <c r="B96" s="155"/>
      <c r="C96" s="49" t="s">
        <v>78</v>
      </c>
      <c r="D96" s="174">
        <v>4</v>
      </c>
      <c r="E96" s="175">
        <v>4</v>
      </c>
      <c r="F96" s="132">
        <v>0</v>
      </c>
      <c r="G96" s="133">
        <v>0</v>
      </c>
      <c r="H96" s="133">
        <v>4</v>
      </c>
      <c r="I96" s="133" t="s">
        <v>45</v>
      </c>
      <c r="J96" s="134">
        <v>4</v>
      </c>
      <c r="K96" s="136"/>
      <c r="L96" s="133"/>
      <c r="M96" s="133"/>
      <c r="N96" s="133"/>
      <c r="O96" s="135"/>
      <c r="U96" s="132"/>
      <c r="V96" s="133"/>
      <c r="W96" s="133"/>
      <c r="X96" s="133"/>
      <c r="Y96" s="135"/>
      <c r="Z96" s="170"/>
      <c r="AA96" s="171"/>
      <c r="AB96" s="172"/>
    </row>
    <row r="97" spans="1:28" ht="14.25" hidden="1" thickBot="1">
      <c r="A97" s="27" t="s">
        <v>37</v>
      </c>
      <c r="B97" s="156"/>
      <c r="C97" s="77" t="s">
        <v>73</v>
      </c>
      <c r="D97" s="174">
        <f t="shared" si="10"/>
        <v>2</v>
      </c>
      <c r="E97" s="175">
        <f t="shared" si="11"/>
        <v>2</v>
      </c>
      <c r="F97" s="132"/>
      <c r="G97" s="133"/>
      <c r="H97" s="133"/>
      <c r="I97" s="133"/>
      <c r="J97" s="134"/>
      <c r="K97" s="136">
        <v>2</v>
      </c>
      <c r="L97" s="133">
        <v>0</v>
      </c>
      <c r="M97" s="133">
        <v>0</v>
      </c>
      <c r="N97" s="133" t="s">
        <v>26</v>
      </c>
      <c r="O97" s="134">
        <v>2</v>
      </c>
      <c r="U97" s="132"/>
      <c r="V97" s="133"/>
      <c r="W97" s="133"/>
      <c r="X97" s="133"/>
      <c r="Y97" s="151"/>
      <c r="Z97" s="260"/>
      <c r="AA97" s="261"/>
      <c r="AB97" s="262"/>
    </row>
    <row r="98" spans="1:28" ht="14.25" hidden="1" thickBot="1">
      <c r="A98" s="27"/>
      <c r="B98" s="157"/>
      <c r="C98" s="169" t="s">
        <v>74</v>
      </c>
      <c r="D98" s="174">
        <f t="shared" si="10"/>
        <v>3</v>
      </c>
      <c r="E98" s="175">
        <f t="shared" si="11"/>
        <v>3</v>
      </c>
      <c r="F98" s="132"/>
      <c r="G98" s="133"/>
      <c r="H98" s="133"/>
      <c r="I98" s="133"/>
      <c r="J98" s="134"/>
      <c r="K98" s="136"/>
      <c r="L98" s="133"/>
      <c r="M98" s="133"/>
      <c r="N98" s="133"/>
      <c r="O98" s="135"/>
      <c r="U98" s="132">
        <v>2</v>
      </c>
      <c r="V98" s="133">
        <v>1</v>
      </c>
      <c r="W98" s="133">
        <v>0</v>
      </c>
      <c r="X98" s="133" t="s">
        <v>45</v>
      </c>
      <c r="Y98" s="134">
        <v>3</v>
      </c>
      <c r="Z98" s="164"/>
      <c r="AA98" s="165"/>
      <c r="AB98" s="166"/>
    </row>
    <row r="99" spans="1:28" ht="14.25" hidden="1" thickBot="1">
      <c r="A99" s="27" t="s">
        <v>40</v>
      </c>
      <c r="B99" s="154" t="s">
        <v>65</v>
      </c>
      <c r="C99" s="91" t="s">
        <v>48</v>
      </c>
      <c r="D99" s="174">
        <f t="shared" si="10"/>
        <v>5</v>
      </c>
      <c r="E99" s="175">
        <f t="shared" si="11"/>
        <v>15</v>
      </c>
      <c r="F99" s="132"/>
      <c r="G99" s="133"/>
      <c r="H99" s="133"/>
      <c r="I99" s="133"/>
      <c r="J99" s="134"/>
      <c r="K99" s="136"/>
      <c r="L99" s="133"/>
      <c r="M99" s="133"/>
      <c r="N99" s="133"/>
      <c r="O99" s="134"/>
      <c r="P99" s="132">
        <v>0</v>
      </c>
      <c r="Q99" s="133">
        <v>0</v>
      </c>
      <c r="R99" s="133">
        <v>5</v>
      </c>
      <c r="S99" s="133" t="s">
        <v>47</v>
      </c>
      <c r="T99" s="134">
        <v>15</v>
      </c>
      <c r="U99" s="132"/>
      <c r="V99" s="133"/>
      <c r="W99" s="133"/>
      <c r="X99" s="133"/>
      <c r="Y99" s="135"/>
      <c r="Z99" s="254"/>
      <c r="AA99" s="267"/>
      <c r="AB99" s="268"/>
    </row>
    <row r="100" spans="1:28" ht="14.25" hidden="1" thickBot="1">
      <c r="A100" s="33" t="s">
        <v>53</v>
      </c>
      <c r="B100" s="153" t="s">
        <v>66</v>
      </c>
      <c r="C100" s="52" t="s">
        <v>49</v>
      </c>
      <c r="D100" s="174">
        <f t="shared" si="10"/>
        <v>5</v>
      </c>
      <c r="E100" s="175">
        <f t="shared" si="11"/>
        <v>15</v>
      </c>
      <c r="F100" s="141"/>
      <c r="G100" s="142"/>
      <c r="H100" s="142"/>
      <c r="I100" s="142"/>
      <c r="J100" s="138"/>
      <c r="K100" s="143"/>
      <c r="L100" s="142"/>
      <c r="M100" s="142"/>
      <c r="N100" s="142"/>
      <c r="O100" s="138"/>
      <c r="P100" s="141"/>
      <c r="Q100" s="142"/>
      <c r="R100" s="142"/>
      <c r="S100" s="142"/>
      <c r="T100" s="138"/>
      <c r="U100" s="141">
        <v>0</v>
      </c>
      <c r="V100" s="142">
        <v>0</v>
      </c>
      <c r="W100" s="142">
        <v>5</v>
      </c>
      <c r="X100" s="142" t="s">
        <v>47</v>
      </c>
      <c r="Y100" s="138">
        <v>15</v>
      </c>
      <c r="Z100" s="285"/>
      <c r="AA100" s="286"/>
      <c r="AB100" s="287"/>
    </row>
    <row r="101" spans="1:28" ht="13.5" hidden="1" thickBot="1">
      <c r="A101" s="277" t="s">
        <v>57</v>
      </c>
      <c r="B101" s="280"/>
      <c r="C101" s="281"/>
      <c r="D101" s="95">
        <f>D91+D32</f>
        <v>320</v>
      </c>
      <c r="E101" s="176">
        <f>E91+E32</f>
        <v>118</v>
      </c>
      <c r="F101" s="95">
        <f>F91+F32</f>
        <v>57</v>
      </c>
      <c r="G101" s="95">
        <f>G91+G32</f>
        <v>35</v>
      </c>
      <c r="H101" s="95">
        <f>H91+H32</f>
        <v>35</v>
      </c>
      <c r="I101" s="95"/>
      <c r="J101" s="176">
        <f>J91+J32</f>
        <v>33</v>
      </c>
      <c r="K101" s="95">
        <f>K91+K32</f>
        <v>67</v>
      </c>
      <c r="L101" s="95">
        <f>L91+L32</f>
        <v>30</v>
      </c>
      <c r="M101" s="95">
        <f>M91+M32</f>
        <v>15</v>
      </c>
      <c r="N101" s="95"/>
      <c r="O101" s="176">
        <f>O91+O32</f>
        <v>27</v>
      </c>
      <c r="P101" s="95">
        <f>P91+P32</f>
        <v>36</v>
      </c>
      <c r="Q101" s="95">
        <f>Q91+Q32</f>
        <v>0</v>
      </c>
      <c r="R101" s="95">
        <f>R91+R32</f>
        <v>21</v>
      </c>
      <c r="S101" s="95"/>
      <c r="T101" s="176">
        <f>T91+T32</f>
        <v>30</v>
      </c>
      <c r="U101" s="95">
        <f>U91+U32</f>
        <v>26</v>
      </c>
      <c r="V101" s="95">
        <f>V91+V32</f>
        <v>3</v>
      </c>
      <c r="W101" s="95">
        <f>W91+W32</f>
        <v>5</v>
      </c>
      <c r="X101" s="95"/>
      <c r="Y101" s="176">
        <f>Y91+Y32</f>
        <v>32</v>
      </c>
      <c r="Z101" s="53"/>
      <c r="AA101" s="53"/>
      <c r="AB101" s="38"/>
    </row>
    <row r="102" spans="1:28" ht="12.75" hidden="1">
      <c r="A102" s="50"/>
      <c r="B102" s="54"/>
      <c r="C102" s="26" t="s">
        <v>24</v>
      </c>
      <c r="D102" s="55"/>
      <c r="E102" s="47"/>
      <c r="F102" s="56"/>
      <c r="G102" s="57"/>
      <c r="H102" s="57"/>
      <c r="I102" s="57">
        <f>I69+COUNTIF(I92:I100,"v")</f>
        <v>1</v>
      </c>
      <c r="J102" s="58"/>
      <c r="K102" s="56"/>
      <c r="L102" s="57"/>
      <c r="M102" s="57"/>
      <c r="N102" s="57">
        <f>N69+COUNTIF(N92:N100,"v")</f>
        <v>1</v>
      </c>
      <c r="O102" s="58"/>
      <c r="P102" s="56"/>
      <c r="Q102" s="57"/>
      <c r="R102" s="57"/>
      <c r="S102" s="57">
        <f>S69+COUNTIF(S92:S100,"v")</f>
        <v>0</v>
      </c>
      <c r="T102" s="59"/>
      <c r="U102" s="56"/>
      <c r="V102" s="57"/>
      <c r="W102" s="57"/>
      <c r="X102" s="57">
        <f>X69+COUNTIF(X92:X100,"v")</f>
        <v>0</v>
      </c>
      <c r="Y102" s="58"/>
      <c r="Z102" s="53"/>
      <c r="AA102" s="53"/>
      <c r="AB102" s="38"/>
    </row>
    <row r="103" spans="1:28" ht="12.75" hidden="1">
      <c r="A103" s="50"/>
      <c r="B103" s="54"/>
      <c r="C103" s="51" t="s">
        <v>46</v>
      </c>
      <c r="D103" s="27"/>
      <c r="E103" s="27"/>
      <c r="F103" s="29"/>
      <c r="G103" s="30"/>
      <c r="H103" s="30"/>
      <c r="I103" s="30">
        <f>I70+COUNTIF(I93:I101,"é")</f>
        <v>1</v>
      </c>
      <c r="J103" s="31"/>
      <c r="K103" s="29"/>
      <c r="L103" s="30"/>
      <c r="M103" s="30"/>
      <c r="N103" s="30">
        <f>N70+COUNTIF(N93:N101,"é")</f>
        <v>0</v>
      </c>
      <c r="O103" s="31"/>
      <c r="P103" s="29"/>
      <c r="Q103" s="30"/>
      <c r="R103" s="30"/>
      <c r="S103" s="30">
        <f>S70+COUNTIF(S93:S101,"é")</f>
        <v>1</v>
      </c>
      <c r="T103" s="31"/>
      <c r="U103" s="29"/>
      <c r="V103" s="30"/>
      <c r="W103" s="30"/>
      <c r="X103" s="30">
        <f>X70+COUNTIF(X93:X101,"é")</f>
        <v>3</v>
      </c>
      <c r="Y103" s="31"/>
      <c r="Z103" s="53"/>
      <c r="AA103" s="53"/>
      <c r="AB103" s="38"/>
    </row>
    <row r="104" spans="1:28" ht="13.5" hidden="1" thickBot="1">
      <c r="A104" s="50"/>
      <c r="B104" s="54"/>
      <c r="C104" s="60" t="s">
        <v>59</v>
      </c>
      <c r="D104" s="61"/>
      <c r="E104" s="62"/>
      <c r="F104" s="29"/>
      <c r="G104" s="30"/>
      <c r="H104" s="30"/>
      <c r="I104" s="36">
        <f>COUNTIF(I92:I100,"a")</f>
        <v>0</v>
      </c>
      <c r="J104" s="58"/>
      <c r="K104" s="29"/>
      <c r="L104" s="30"/>
      <c r="M104" s="30"/>
      <c r="N104" s="36">
        <f>COUNTIF(N92:N100,"a")</f>
        <v>0</v>
      </c>
      <c r="O104" s="31"/>
      <c r="P104" s="29"/>
      <c r="Q104" s="30"/>
      <c r="R104" s="30"/>
      <c r="S104" s="36">
        <f>COUNTIF(S92:S100,"a")</f>
        <v>1</v>
      </c>
      <c r="T104" s="31"/>
      <c r="U104" s="29"/>
      <c r="V104" s="30"/>
      <c r="W104" s="30"/>
      <c r="X104" s="36">
        <f>COUNTIF(X92:X100,"a")</f>
        <v>1</v>
      </c>
      <c r="Y104" s="31"/>
      <c r="Z104" s="53"/>
      <c r="AA104" s="53"/>
      <c r="AB104" s="38"/>
    </row>
    <row r="105" spans="1:28" ht="13.5" hidden="1" thickBot="1">
      <c r="A105" s="63"/>
      <c r="B105" s="64" t="s">
        <v>42</v>
      </c>
      <c r="C105" s="65">
        <f>D101*15</f>
        <v>4800</v>
      </c>
      <c r="D105" s="78"/>
      <c r="E105" s="46" t="s">
        <v>41</v>
      </c>
      <c r="F105" s="79">
        <f>SUM(F101:H101)</f>
        <v>127</v>
      </c>
      <c r="G105" s="80"/>
      <c r="H105" s="80"/>
      <c r="I105" s="80"/>
      <c r="J105" s="81"/>
      <c r="K105" s="79">
        <f>SUM(K101:M101)</f>
        <v>112</v>
      </c>
      <c r="L105" s="82"/>
      <c r="M105" s="82"/>
      <c r="N105" s="78"/>
      <c r="O105" s="81"/>
      <c r="P105" s="78">
        <f>SUM(P101:R101)</f>
        <v>57</v>
      </c>
      <c r="Q105" s="82"/>
      <c r="R105" s="82"/>
      <c r="S105" s="78"/>
      <c r="T105" s="81"/>
      <c r="U105" s="78">
        <f>SUM(U101:W101)</f>
        <v>34</v>
      </c>
      <c r="V105" s="80"/>
      <c r="W105" s="82"/>
      <c r="X105" s="78"/>
      <c r="Y105" s="81"/>
      <c r="Z105" s="71"/>
      <c r="AA105" s="71"/>
      <c r="AB105" s="38"/>
    </row>
    <row r="106" spans="1:28" ht="12.75" hidden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</row>
    <row r="107" spans="1:28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</row>
    <row r="108" spans="1:28" ht="12.75">
      <c r="A108" s="112" t="s">
        <v>28</v>
      </c>
      <c r="B108" s="105"/>
      <c r="C108" s="105"/>
      <c r="D108" s="105"/>
      <c r="E108" s="105"/>
      <c r="F108" s="105"/>
      <c r="G108" s="105"/>
      <c r="H108" s="105"/>
      <c r="I108" s="105"/>
      <c r="J108" s="83"/>
      <c r="K108" s="104" t="s">
        <v>28</v>
      </c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6"/>
    </row>
    <row r="109" spans="1:28" ht="12.75">
      <c r="A109" s="113" t="s">
        <v>81</v>
      </c>
      <c r="B109" s="107"/>
      <c r="C109" s="108"/>
      <c r="D109" s="108"/>
      <c r="E109" s="108"/>
      <c r="F109" s="108"/>
      <c r="G109" s="108"/>
      <c r="H109" s="108"/>
      <c r="I109" s="108"/>
      <c r="J109" s="85"/>
      <c r="K109" s="107" t="s">
        <v>82</v>
      </c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9"/>
    </row>
    <row r="110" spans="1:28" ht="12.75">
      <c r="A110" s="114" t="s">
        <v>97</v>
      </c>
      <c r="B110" s="108"/>
      <c r="C110" s="108"/>
      <c r="D110" s="108"/>
      <c r="E110" s="108"/>
      <c r="F110" s="108"/>
      <c r="G110" s="108"/>
      <c r="H110" s="108"/>
      <c r="I110" s="108"/>
      <c r="J110" s="85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9"/>
    </row>
    <row r="111" spans="1:28" ht="12.75">
      <c r="A111" s="114" t="s">
        <v>84</v>
      </c>
      <c r="B111" s="108"/>
      <c r="C111" s="108"/>
      <c r="D111" s="108"/>
      <c r="E111" s="108"/>
      <c r="F111" s="108"/>
      <c r="G111" s="108"/>
      <c r="H111" s="108"/>
      <c r="I111" s="108"/>
      <c r="J111" s="85"/>
      <c r="K111" s="108" t="s">
        <v>109</v>
      </c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9"/>
    </row>
    <row r="112" spans="1:28" ht="12.75">
      <c r="A112" s="115" t="s">
        <v>98</v>
      </c>
      <c r="B112" s="110"/>
      <c r="C112" s="110"/>
      <c r="D112" s="110"/>
      <c r="E112" s="110"/>
      <c r="F112" s="110"/>
      <c r="G112" s="110"/>
      <c r="H112" s="110"/>
      <c r="I112" s="110"/>
      <c r="J112" s="85"/>
      <c r="K112" s="110" t="s">
        <v>85</v>
      </c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1"/>
    </row>
    <row r="113" spans="1:28" ht="12.7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38"/>
    </row>
    <row r="114" spans="1:28" ht="12.75">
      <c r="A114" s="112" t="s">
        <v>28</v>
      </c>
      <c r="B114" s="105"/>
      <c r="C114" s="105"/>
      <c r="D114" s="105"/>
      <c r="E114" s="105"/>
      <c r="F114" s="105"/>
      <c r="G114" s="105"/>
      <c r="H114" s="105"/>
      <c r="I114" s="105"/>
      <c r="J114" s="181"/>
      <c r="K114" s="179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</row>
    <row r="115" spans="1:28" ht="12.75">
      <c r="A115" s="113" t="s">
        <v>83</v>
      </c>
      <c r="B115" s="107"/>
      <c r="C115" s="108"/>
      <c r="D115" s="108"/>
      <c r="E115" s="108"/>
      <c r="F115" s="108"/>
      <c r="G115" s="108"/>
      <c r="H115" s="108"/>
      <c r="I115" s="108"/>
      <c r="J115" s="182"/>
      <c r="K115" s="179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</row>
    <row r="116" spans="1:28" ht="12.75">
      <c r="A116" s="114" t="s">
        <v>124</v>
      </c>
      <c r="B116" s="108"/>
      <c r="C116" s="108"/>
      <c r="D116" s="108"/>
      <c r="E116" s="108"/>
      <c r="F116" s="108"/>
      <c r="G116" s="108"/>
      <c r="H116" s="108"/>
      <c r="I116" s="108"/>
      <c r="J116" s="182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</row>
    <row r="117" spans="1:28" ht="12.75">
      <c r="A117" s="114" t="s">
        <v>86</v>
      </c>
      <c r="B117" s="108"/>
      <c r="C117" s="108"/>
      <c r="D117" s="108"/>
      <c r="E117" s="108"/>
      <c r="F117" s="108"/>
      <c r="G117" s="108"/>
      <c r="H117" s="108"/>
      <c r="I117" s="108"/>
      <c r="J117" s="182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</row>
    <row r="118" spans="1:28" ht="12.75">
      <c r="A118" s="115"/>
      <c r="B118" s="110"/>
      <c r="C118" s="110"/>
      <c r="D118" s="110"/>
      <c r="E118" s="110"/>
      <c r="F118" s="110"/>
      <c r="G118" s="110"/>
      <c r="H118" s="110"/>
      <c r="I118" s="110"/>
      <c r="J118" s="182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</row>
    <row r="119" spans="1:28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45"/>
      <c r="N119" s="38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</row>
    <row r="120" spans="1:28" ht="12.75">
      <c r="A120" s="38"/>
      <c r="B120" s="84" t="s">
        <v>87</v>
      </c>
      <c r="C120" s="8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 t="s">
        <v>50</v>
      </c>
      <c r="V120" s="38"/>
      <c r="W120" s="38"/>
      <c r="X120" s="38"/>
      <c r="Y120" s="38"/>
      <c r="Z120" s="38"/>
      <c r="AA120" s="38"/>
      <c r="AB120" s="38"/>
    </row>
    <row r="121" spans="1:28" ht="12.75">
      <c r="A121" s="38"/>
      <c r="B121" s="38"/>
      <c r="C121" s="87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 t="s">
        <v>43</v>
      </c>
      <c r="X121" s="38"/>
      <c r="Y121" s="38"/>
      <c r="Z121" s="38"/>
      <c r="AA121" s="38"/>
      <c r="AB121" s="38"/>
    </row>
  </sheetData>
  <sheetProtection/>
  <mergeCells count="73">
    <mergeCell ref="B5:B7"/>
    <mergeCell ref="Z10:AB10"/>
    <mergeCell ref="J1:T1"/>
    <mergeCell ref="F3:Y3"/>
    <mergeCell ref="Z9:AB9"/>
    <mergeCell ref="A18:C18"/>
    <mergeCell ref="Z4:AB4"/>
    <mergeCell ref="A4:Y4"/>
    <mergeCell ref="D2:AA2"/>
    <mergeCell ref="P6:T6"/>
    <mergeCell ref="A5:A7"/>
    <mergeCell ref="Z18:AB18"/>
    <mergeCell ref="C5:C7"/>
    <mergeCell ref="F6:J6"/>
    <mergeCell ref="E5:E7"/>
    <mergeCell ref="Z16:AB16"/>
    <mergeCell ref="Z11:AB11"/>
    <mergeCell ref="A8:C8"/>
    <mergeCell ref="D5:D7"/>
    <mergeCell ref="U6:Y6"/>
    <mergeCell ref="F5:Y5"/>
    <mergeCell ref="K6:O6"/>
    <mergeCell ref="Z5:AB6"/>
    <mergeCell ref="Z7:AB7"/>
    <mergeCell ref="A14:C14"/>
    <mergeCell ref="Z19:AB19"/>
    <mergeCell ref="Z20:AB20"/>
    <mergeCell ref="Z47:AB47"/>
    <mergeCell ref="Z17:AB17"/>
    <mergeCell ref="A29:C29"/>
    <mergeCell ref="A48:C48"/>
    <mergeCell ref="A74:C74"/>
    <mergeCell ref="Z12:AB12"/>
    <mergeCell ref="Z13:AB13"/>
    <mergeCell ref="Z14:AB14"/>
    <mergeCell ref="Z15:AB15"/>
    <mergeCell ref="Z64:AB64"/>
    <mergeCell ref="A39:C39"/>
    <mergeCell ref="A57:C57"/>
    <mergeCell ref="A65:C65"/>
    <mergeCell ref="Z63:AB63"/>
    <mergeCell ref="Z42:AB42"/>
    <mergeCell ref="Z60:AB60"/>
    <mergeCell ref="Z61:AB61"/>
    <mergeCell ref="Z45:AB45"/>
    <mergeCell ref="Z58:AB58"/>
    <mergeCell ref="Z46:AB46"/>
    <mergeCell ref="Z59:AB59"/>
    <mergeCell ref="Z43:AB43"/>
    <mergeCell ref="A32:C32"/>
    <mergeCell ref="A101:C101"/>
    <mergeCell ref="Z92:AB92"/>
    <mergeCell ref="Z93:AB93"/>
    <mergeCell ref="Z94:AB94"/>
    <mergeCell ref="Z95:AB95"/>
    <mergeCell ref="A82:C82"/>
    <mergeCell ref="A91:C91"/>
    <mergeCell ref="Z100:AB100"/>
    <mergeCell ref="Z41:AB41"/>
    <mergeCell ref="Z99:AB99"/>
    <mergeCell ref="Z78:AB78"/>
    <mergeCell ref="Z81:AB81"/>
    <mergeCell ref="Z97:AB97"/>
    <mergeCell ref="Z80:AB80"/>
    <mergeCell ref="Z62:AB62"/>
    <mergeCell ref="Z79:AB79"/>
    <mergeCell ref="Z21:AB21"/>
    <mergeCell ref="Z75:AB75"/>
    <mergeCell ref="Z76:AB76"/>
    <mergeCell ref="Z23:AB23"/>
    <mergeCell ref="Z44:AB44"/>
    <mergeCell ref="Z77:AB77"/>
    <mergeCell ref="Z22:AB22"/>
  </mergeCells>
  <printOptions/>
  <pageMargins left="0.7874015748031497" right="0.7874015748031497" top="0.3937007874015748" bottom="0.1968503937007874" header="0.31496062992125984" footer="0.2755905511811024"/>
  <pageSetup fitToHeight="1000" horizontalDpi="600" verticalDpi="600" orientation="landscape" paperSize="9" scale="75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2023-06-20T14:03:05Z</cp:lastPrinted>
  <dcterms:created xsi:type="dcterms:W3CDTF">2006-03-29T07:49:40Z</dcterms:created>
  <dcterms:modified xsi:type="dcterms:W3CDTF">2023-08-06T21:18:51Z</dcterms:modified>
  <cp:category/>
  <cp:version/>
  <cp:contentType/>
  <cp:contentStatus/>
</cp:coreProperties>
</file>