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<sst xmlns="http://schemas.openxmlformats.org/spreadsheetml/2006/main" count="143" uniqueCount="100">
  <si>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</si>
  <si>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</si>
  <si>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</si>
  <si>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</si>
  <si>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</si>
  <si>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</si>
  <si>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</si>
  <si>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</si>
  <si>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</si>
  <si>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</si>
  <si>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</si>
  <si>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</si>
  <si>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</si>
  <si>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</si>
  <si>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</si>
  <si>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</si>
  <si>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</si>
  <si>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</si>
  <si>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</si>
  <si>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</si>
  <si>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1. (tavasz)</t>
  </si>
  <si>
    <t>2. (ősz)</t>
  </si>
  <si>
    <t>3. (tavasz)</t>
  </si>
  <si>
    <t>4. (ősz)</t>
  </si>
  <si>
    <t>Szakdolgozat</t>
  </si>
  <si>
    <t>Évközi jegy (é)</t>
  </si>
  <si>
    <t>é</t>
  </si>
  <si>
    <t>Összesen és félévenként:</t>
  </si>
  <si>
    <t>Óbudai Egyetem</t>
  </si>
  <si>
    <t>mintatanterv</t>
  </si>
  <si>
    <t>óra/
félév</t>
  </si>
  <si>
    <t>levelező munkarend</t>
  </si>
  <si>
    <t>BAGMS11MLK</t>
  </si>
  <si>
    <t>Matematikai statisztika I.</t>
  </si>
  <si>
    <t>BAGMS22MLK</t>
  </si>
  <si>
    <t>Matematikai statisztika II.</t>
  </si>
  <si>
    <t>BAGMF11MLK</t>
  </si>
  <si>
    <t>Minőségügy fogalomrendszere</t>
  </si>
  <si>
    <t>BAGSJ11MLK</t>
  </si>
  <si>
    <t>Szabványosítás és jogi ismeretek I.</t>
  </si>
  <si>
    <t>BAGSJ22MLK</t>
  </si>
  <si>
    <t>Szabványosítás és jogi ismeretek II.</t>
  </si>
  <si>
    <t>Megbízhatóság elemzés</t>
  </si>
  <si>
    <t>Költség és életciklus elemzés</t>
  </si>
  <si>
    <t>BAGIN11MLK</t>
  </si>
  <si>
    <t>Informatika</t>
  </si>
  <si>
    <t>BAGIN24MLK</t>
  </si>
  <si>
    <t>Informatika (alkalmazások)</t>
  </si>
  <si>
    <t>BAGKT12MLK</t>
  </si>
  <si>
    <t>Kísérlettervezés</t>
  </si>
  <si>
    <t>Alapismeretek és szakmai törzsanyag</t>
  </si>
  <si>
    <t>Speciális szakismeretek</t>
  </si>
  <si>
    <t>s</t>
  </si>
  <si>
    <t>Minőségszabályozás</t>
  </si>
  <si>
    <t>Minőségmenedzsment</t>
  </si>
  <si>
    <t>BAGMT13MLK</t>
  </si>
  <si>
    <t>Metrológia, mérési rendszerek</t>
  </si>
  <si>
    <t>Ellenőrzéstechnika</t>
  </si>
  <si>
    <t>BAGTG14MLK</t>
  </si>
  <si>
    <t>Termelés-, gyártásszervezés</t>
  </si>
  <si>
    <t>BAGST14MLK</t>
  </si>
  <si>
    <t>Szakmaspecifikus többletkövetelmények</t>
  </si>
  <si>
    <t>BAGPT22MLK</t>
  </si>
  <si>
    <t>BAGPT33MLK</t>
  </si>
  <si>
    <t>Piachelyes termékfejlesztés II.</t>
  </si>
  <si>
    <t>Piachelyes termékfejlesztés III.</t>
  </si>
  <si>
    <t>BAGPT11MLK</t>
  </si>
  <si>
    <t>Piachelyes termékfejlesztés I.</t>
  </si>
  <si>
    <t>Folyamatjavítás,-fejlesztés I.</t>
  </si>
  <si>
    <t>Folyamatjavítás,-fejlesztés II.</t>
  </si>
  <si>
    <t>Folyamatjavítás,-fejlesztés III.</t>
  </si>
  <si>
    <t>Folyamatjavítás,-fejlesztés IV.</t>
  </si>
  <si>
    <t>BAGFF11MLK</t>
  </si>
  <si>
    <t>BAGFF22MLK</t>
  </si>
  <si>
    <t>BAGFF33MLK</t>
  </si>
  <si>
    <t>BAGFF44MLK</t>
  </si>
  <si>
    <t>Minőségszabályozás I.</t>
  </si>
  <si>
    <t>Minőségszabályozás II.</t>
  </si>
  <si>
    <t>Minőségszabályozás III.</t>
  </si>
  <si>
    <t>BAGSZ12MLK</t>
  </si>
  <si>
    <t>BAGSZ23MLK</t>
  </si>
  <si>
    <t>BAGSZ34MLK</t>
  </si>
  <si>
    <t>Minőségmenedzsment I.</t>
  </si>
  <si>
    <t>Minőségmenedzsment II.</t>
  </si>
  <si>
    <t>Minőségmenedzsment III.</t>
  </si>
  <si>
    <t>Minőségmenedzsment IV.</t>
  </si>
  <si>
    <t>BAGMM11MLK</t>
  </si>
  <si>
    <t>BAGMM22MLK</t>
  </si>
  <si>
    <t>BAGMM33MLK</t>
  </si>
  <si>
    <t>BAGMM44MLK</t>
  </si>
  <si>
    <t>Folyamatjavítás, -fejlesztés</t>
  </si>
  <si>
    <t>BAGMV11MLK</t>
  </si>
  <si>
    <t>BAGSD14MLK</t>
  </si>
  <si>
    <t>BAGKC13MLK</t>
  </si>
  <si>
    <t>BAGEL13MLK</t>
  </si>
  <si>
    <t>BAGMG12MLK</t>
  </si>
  <si>
    <t>Minőségszínvonal elemzés</t>
  </si>
  <si>
    <t>minőségbiztosítási szakmérnök szakirányú továbbképzési szak</t>
  </si>
  <si>
    <t>képzéskód, szakkód: BSLCMM, BSLCMM</t>
  </si>
  <si>
    <t>mintatanterv-kód: BSLCMMXXM0F13 (Σ120 krd)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</si>
</sst>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4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5" fillId="0" borderId="2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27" xfId="0" applyFont="1" applyBorder="1" applyAlignment="1">
      <alignment vertical="top" wrapText="1" shrinkToFit="1" readingOrder="1"/>
    </xf>
    <xf numFmtId="0" fontId="5" fillId="0" borderId="29" xfId="0" applyFont="1" applyBorder="1" applyAlignment="1">
      <alignment wrapText="1"/>
    </xf>
    <xf numFmtId="0" fontId="4" fillId="0" borderId="2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5" fillId="2" borderId="28" xfId="0" applyFont="1" applyFill="1" applyBorder="1" applyAlignment="1">
      <alignment wrapText="1"/>
    </xf>
    <xf numFmtId="0" fontId="5" fillId="2" borderId="28" xfId="0" applyFont="1" applyFill="1" applyBorder="1" applyAlignment="1">
      <alignment vertical="top" wrapText="1"/>
    </xf>
    <xf numFmtId="0" fontId="4" fillId="2" borderId="28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0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2" borderId="31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5" fillId="0" borderId="7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4" fillId="2" borderId="28" xfId="0" applyFont="1" applyFill="1" applyBorder="1" applyAlignment="1">
      <alignment horizontal="center"/>
    </xf>
    <xf numFmtId="0" fontId="5" fillId="0" borderId="34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wrapText="1"/>
    </xf>
    <xf numFmtId="0" fontId="5" fillId="0" borderId="34" xfId="0" applyFont="1" applyFill="1" applyBorder="1" applyAlignment="1">
      <alignment vertical="top" wrapText="1"/>
    </xf>
    <xf numFmtId="0" fontId="5" fillId="0" borderId="29" xfId="0" applyFont="1" applyFill="1" applyBorder="1" applyAlignment="1">
      <alignment wrapText="1"/>
    </xf>
    <xf numFmtId="0" fontId="5" fillId="0" borderId="28" xfId="0" applyFont="1" applyFill="1" applyBorder="1" applyAlignment="1">
      <alignment vertical="top" wrapText="1"/>
    </xf>
    <xf numFmtId="0" fontId="5" fillId="0" borderId="16" xfId="0" applyFont="1" applyFill="1" applyBorder="1" applyAlignment="1">
      <alignment/>
    </xf>
    <xf numFmtId="0" fontId="5" fillId="0" borderId="19" xfId="0" applyFont="1" applyFill="1" applyBorder="1" applyAlignment="1">
      <alignment wrapText="1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2" borderId="41" xfId="0" applyFont="1" applyFill="1" applyBorder="1" applyAlignment="1">
      <alignment horizontal="left"/>
    </xf>
    <xf numFmtId="0" fontId="4" fillId="2" borderId="42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4" fillId="2" borderId="41" xfId="0" applyFont="1" applyFill="1" applyBorder="1" applyAlignment="1">
      <alignment/>
    </xf>
    <xf numFmtId="0" fontId="5" fillId="2" borderId="42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7.7109375" style="0" customWidth="1"/>
    <col min="2" max="2" width="16.421875" style="0" customWidth="1"/>
    <col min="3" max="3" width="54.7109375" style="0" customWidth="1"/>
    <col min="4" max="4" width="4.57421875" style="0" bestFit="1" customWidth="1"/>
    <col min="5" max="5" width="5.8515625" style="0" bestFit="1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8" width="5.7109375" style="0" customWidth="1"/>
    <col min="30" max="30" width="14.00390625" style="0" bestFit="1" customWidth="1"/>
    <col min="31" max="31" width="28.00390625" style="0" bestFit="1" customWidth="1"/>
  </cols>
  <sheetData>
    <row r="1" spans="1:28" ht="12.75" customHeight="1">
      <c r="A1" s="87" t="s">
        <v>28</v>
      </c>
      <c r="B1" s="88"/>
      <c r="C1" s="1"/>
      <c r="D1" s="1"/>
      <c r="E1" s="1"/>
      <c r="F1" s="1"/>
      <c r="G1" s="1"/>
      <c r="H1" s="1"/>
      <c r="I1" s="93" t="s">
        <v>29</v>
      </c>
      <c r="J1" s="1"/>
      <c r="K1" s="2"/>
      <c r="L1" s="89"/>
      <c r="M1" s="89"/>
      <c r="N1" s="2"/>
      <c r="O1" s="90"/>
      <c r="P1" s="1"/>
      <c r="Q1" s="1"/>
      <c r="R1" s="91"/>
      <c r="S1" s="92"/>
      <c r="T1" s="92"/>
      <c r="U1" s="92"/>
      <c r="V1" s="92"/>
      <c r="W1" s="2"/>
      <c r="X1" s="92"/>
      <c r="Y1" s="92"/>
      <c r="Z1" s="92"/>
      <c r="AA1" s="92"/>
      <c r="AB1" s="92"/>
    </row>
    <row r="2" spans="1:28" ht="12.75" customHeight="1">
      <c r="A2" s="87" t="s">
        <v>19</v>
      </c>
      <c r="B2" s="88"/>
      <c r="C2" s="1"/>
      <c r="D2" s="1"/>
      <c r="E2" s="1"/>
      <c r="F2" s="1"/>
      <c r="G2" s="51"/>
      <c r="H2" s="1"/>
      <c r="I2" s="93" t="s">
        <v>97</v>
      </c>
      <c r="J2" s="1"/>
      <c r="K2" s="2"/>
      <c r="L2" s="1"/>
      <c r="M2" s="1"/>
      <c r="N2" s="2"/>
      <c r="O2" s="1"/>
      <c r="P2" s="51"/>
      <c r="Q2" s="1"/>
      <c r="R2" s="94"/>
      <c r="S2" s="1"/>
      <c r="T2" s="1"/>
      <c r="U2" s="1"/>
      <c r="V2" s="1"/>
      <c r="W2" s="2"/>
      <c r="X2" s="1"/>
      <c r="Y2" s="1"/>
      <c r="Z2" s="1"/>
      <c r="AA2" s="1"/>
      <c r="AB2" s="1"/>
    </row>
    <row r="3" spans="1:28" ht="12.75" customHeight="1">
      <c r="A3" s="87"/>
      <c r="B3" s="88"/>
      <c r="C3" s="1"/>
      <c r="D3" s="1"/>
      <c r="E3" s="1"/>
      <c r="F3" s="1"/>
      <c r="G3" s="51"/>
      <c r="H3" s="1"/>
      <c r="I3" s="93"/>
      <c r="J3" s="1"/>
      <c r="K3" s="2"/>
      <c r="L3" s="1"/>
      <c r="M3" s="1"/>
      <c r="N3" s="2"/>
      <c r="O3" s="1"/>
      <c r="P3" s="51"/>
      <c r="Q3" s="1"/>
      <c r="R3" s="94"/>
      <c r="S3" s="1"/>
      <c r="T3" s="1"/>
      <c r="U3" s="1"/>
      <c r="V3" s="1"/>
      <c r="W3" s="2"/>
      <c r="X3" s="1"/>
      <c r="Y3" s="1"/>
      <c r="Z3" s="1"/>
      <c r="AA3" s="1"/>
      <c r="AB3" s="1"/>
    </row>
    <row r="4" spans="1:28" ht="15.75" customHeight="1">
      <c r="A4" s="95"/>
      <c r="B4" s="96"/>
      <c r="C4" s="96"/>
      <c r="D4" s="96"/>
      <c r="E4" s="96"/>
      <c r="F4" s="96"/>
      <c r="G4" s="96"/>
      <c r="H4" s="96"/>
      <c r="I4" s="97" t="s">
        <v>98</v>
      </c>
      <c r="J4" s="96"/>
      <c r="K4" s="2"/>
      <c r="L4" s="96"/>
      <c r="M4" s="96"/>
      <c r="N4" s="2"/>
      <c r="O4" s="96"/>
      <c r="P4" s="96"/>
      <c r="Q4" s="96"/>
      <c r="R4" s="96"/>
      <c r="S4" s="96"/>
      <c r="T4" s="96"/>
      <c r="U4" s="96"/>
      <c r="V4" s="96"/>
      <c r="W4" s="2"/>
      <c r="X4" s="101" t="s">
        <v>31</v>
      </c>
      <c r="Y4" s="96"/>
      <c r="Z4" s="96"/>
      <c r="AA4" s="96"/>
      <c r="AB4" s="96"/>
    </row>
    <row r="5" spans="1:28" ht="13.5" thickBot="1">
      <c r="A5" s="98" t="s">
        <v>99</v>
      </c>
      <c r="B5" s="99"/>
      <c r="C5" s="10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thickBot="1">
      <c r="A6" s="138" t="s">
        <v>0</v>
      </c>
      <c r="B6" s="132" t="s">
        <v>1</v>
      </c>
      <c r="C6" s="132" t="s">
        <v>2</v>
      </c>
      <c r="D6" s="142" t="s">
        <v>30</v>
      </c>
      <c r="E6" s="140" t="s">
        <v>15</v>
      </c>
      <c r="F6" s="122" t="s">
        <v>3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32" t="s">
        <v>4</v>
      </c>
      <c r="AA6" s="133"/>
      <c r="AB6" s="134"/>
    </row>
    <row r="7" spans="1:28" ht="13.5" thickBot="1">
      <c r="A7" s="139"/>
      <c r="B7" s="135"/>
      <c r="C7" s="135"/>
      <c r="D7" s="143"/>
      <c r="E7" s="141"/>
      <c r="F7" s="122" t="s">
        <v>20</v>
      </c>
      <c r="G7" s="125"/>
      <c r="H7" s="125"/>
      <c r="I7" s="125"/>
      <c r="J7" s="126"/>
      <c r="K7" s="122" t="s">
        <v>21</v>
      </c>
      <c r="L7" s="125"/>
      <c r="M7" s="125"/>
      <c r="N7" s="125"/>
      <c r="O7" s="126"/>
      <c r="P7" s="122" t="s">
        <v>22</v>
      </c>
      <c r="Q7" s="125"/>
      <c r="R7" s="125"/>
      <c r="S7" s="125"/>
      <c r="T7" s="126"/>
      <c r="U7" s="122" t="s">
        <v>23</v>
      </c>
      <c r="V7" s="125"/>
      <c r="W7" s="125"/>
      <c r="X7" s="125"/>
      <c r="Y7" s="126"/>
      <c r="Z7" s="135"/>
      <c r="AA7" s="136"/>
      <c r="AB7" s="137"/>
    </row>
    <row r="8" spans="1:28" ht="13.5" thickBot="1">
      <c r="A8" s="23"/>
      <c r="B8" s="24"/>
      <c r="C8" s="25"/>
      <c r="D8" s="26"/>
      <c r="E8" s="27"/>
      <c r="F8" s="25" t="s">
        <v>8</v>
      </c>
      <c r="G8" s="25" t="s">
        <v>9</v>
      </c>
      <c r="H8" s="25" t="s">
        <v>10</v>
      </c>
      <c r="I8" s="25" t="s">
        <v>11</v>
      </c>
      <c r="J8" s="28" t="s">
        <v>12</v>
      </c>
      <c r="K8" s="26" t="s">
        <v>8</v>
      </c>
      <c r="L8" s="25" t="s">
        <v>9</v>
      </c>
      <c r="M8" s="25" t="s">
        <v>10</v>
      </c>
      <c r="N8" s="25" t="s">
        <v>11</v>
      </c>
      <c r="O8" s="29" t="s">
        <v>12</v>
      </c>
      <c r="P8" s="25" t="s">
        <v>8</v>
      </c>
      <c r="Q8" s="25" t="s">
        <v>9</v>
      </c>
      <c r="R8" s="25" t="s">
        <v>10</v>
      </c>
      <c r="S8" s="25" t="s">
        <v>11</v>
      </c>
      <c r="T8" s="28" t="s">
        <v>12</v>
      </c>
      <c r="U8" s="26" t="s">
        <v>8</v>
      </c>
      <c r="V8" s="25" t="s">
        <v>9</v>
      </c>
      <c r="W8" s="25" t="s">
        <v>10</v>
      </c>
      <c r="X8" s="25" t="s">
        <v>11</v>
      </c>
      <c r="Y8" s="29" t="s">
        <v>12</v>
      </c>
      <c r="Z8" s="135"/>
      <c r="AA8" s="136"/>
      <c r="AB8" s="137"/>
    </row>
    <row r="9" spans="1:28" ht="13.5" thickBot="1">
      <c r="A9" s="130" t="s">
        <v>50</v>
      </c>
      <c r="B9" s="131"/>
      <c r="C9" s="131"/>
      <c r="D9" s="66">
        <f>D24</f>
        <v>180</v>
      </c>
      <c r="E9" s="66">
        <f>E24</f>
        <v>46</v>
      </c>
      <c r="F9" s="67">
        <f>F24</f>
        <v>70</v>
      </c>
      <c r="G9" s="67">
        <f aca="true" t="shared" si="0" ref="G9:Y9">G24</f>
        <v>0</v>
      </c>
      <c r="H9" s="67">
        <f t="shared" si="0"/>
        <v>10</v>
      </c>
      <c r="I9" s="67"/>
      <c r="J9" s="67">
        <f t="shared" si="0"/>
        <v>20</v>
      </c>
      <c r="K9" s="67">
        <f t="shared" si="0"/>
        <v>54</v>
      </c>
      <c r="L9" s="67">
        <f t="shared" si="0"/>
        <v>0</v>
      </c>
      <c r="M9" s="67">
        <f t="shared" si="0"/>
        <v>10</v>
      </c>
      <c r="N9" s="67"/>
      <c r="O9" s="67">
        <f t="shared" si="0"/>
        <v>17</v>
      </c>
      <c r="P9" s="67">
        <f t="shared" si="0"/>
        <v>16</v>
      </c>
      <c r="Q9" s="67">
        <f t="shared" si="0"/>
        <v>0</v>
      </c>
      <c r="R9" s="67">
        <f t="shared" si="0"/>
        <v>10</v>
      </c>
      <c r="S9" s="67"/>
      <c r="T9" s="67">
        <f t="shared" si="0"/>
        <v>7</v>
      </c>
      <c r="U9" s="67">
        <f t="shared" si="0"/>
        <v>0</v>
      </c>
      <c r="V9" s="67">
        <f t="shared" si="0"/>
        <v>0</v>
      </c>
      <c r="W9" s="67">
        <f t="shared" si="0"/>
        <v>10</v>
      </c>
      <c r="X9" s="67"/>
      <c r="Y9" s="67">
        <f t="shared" si="0"/>
        <v>2</v>
      </c>
      <c r="Z9" s="69"/>
      <c r="AA9" s="70"/>
      <c r="AB9" s="71"/>
    </row>
    <row r="10" spans="1:28" ht="14.25" thickBot="1" thickTop="1">
      <c r="A10" s="46">
        <v>1</v>
      </c>
      <c r="B10" s="47" t="s">
        <v>32</v>
      </c>
      <c r="C10" s="58" t="s">
        <v>33</v>
      </c>
      <c r="D10" s="49">
        <f>SUM(F10:Y10)-E10</f>
        <v>20</v>
      </c>
      <c r="E10" s="49">
        <f>J10+O10+T10+Y10</f>
        <v>5</v>
      </c>
      <c r="F10" s="30">
        <v>20</v>
      </c>
      <c r="G10" s="31">
        <v>0</v>
      </c>
      <c r="H10" s="31">
        <v>0</v>
      </c>
      <c r="I10" s="31" t="s">
        <v>26</v>
      </c>
      <c r="J10" s="32">
        <v>5</v>
      </c>
      <c r="K10" s="33"/>
      <c r="L10" s="31"/>
      <c r="M10" s="31"/>
      <c r="N10" s="31"/>
      <c r="O10" s="34"/>
      <c r="P10" s="30"/>
      <c r="Q10" s="31"/>
      <c r="R10" s="31"/>
      <c r="S10" s="31"/>
      <c r="T10" s="32"/>
      <c r="U10" s="33"/>
      <c r="V10" s="31"/>
      <c r="W10" s="31"/>
      <c r="X10" s="31"/>
      <c r="Y10" s="34"/>
      <c r="Z10" s="72"/>
      <c r="AA10" s="73"/>
      <c r="AB10" s="61"/>
    </row>
    <row r="11" spans="1:28" ht="13.5" thickBot="1">
      <c r="A11" s="6">
        <v>2</v>
      </c>
      <c r="B11" s="75" t="s">
        <v>34</v>
      </c>
      <c r="C11" s="48" t="s">
        <v>35</v>
      </c>
      <c r="D11" s="56">
        <f aca="true" t="shared" si="1" ref="D11:D42">SUM(F11:Y11)-E11</f>
        <v>10</v>
      </c>
      <c r="E11" s="56">
        <f aca="true" t="shared" si="2" ref="E11:E42">J11+O11+T11+Y11</f>
        <v>3</v>
      </c>
      <c r="F11" s="30"/>
      <c r="G11" s="31"/>
      <c r="H11" s="31"/>
      <c r="I11" s="31"/>
      <c r="J11" s="32"/>
      <c r="K11" s="33">
        <v>10</v>
      </c>
      <c r="L11" s="31">
        <v>0</v>
      </c>
      <c r="M11" s="31">
        <v>0</v>
      </c>
      <c r="N11" s="31" t="s">
        <v>16</v>
      </c>
      <c r="O11" s="34">
        <v>3</v>
      </c>
      <c r="P11" s="30"/>
      <c r="Q11" s="31"/>
      <c r="R11" s="31"/>
      <c r="S11" s="31"/>
      <c r="T11" s="32"/>
      <c r="U11" s="33"/>
      <c r="V11" s="31"/>
      <c r="W11" s="31"/>
      <c r="X11" s="31"/>
      <c r="Y11" s="34"/>
      <c r="Z11" s="72">
        <v>1</v>
      </c>
      <c r="AA11" s="73"/>
      <c r="AB11" s="61"/>
    </row>
    <row r="12" spans="1:28" ht="13.5" thickBot="1">
      <c r="A12" s="6">
        <v>3</v>
      </c>
      <c r="B12" s="116" t="s">
        <v>36</v>
      </c>
      <c r="C12" s="48" t="s">
        <v>37</v>
      </c>
      <c r="D12" s="50">
        <f t="shared" si="1"/>
        <v>10</v>
      </c>
      <c r="E12" s="50">
        <f t="shared" si="2"/>
        <v>3</v>
      </c>
      <c r="F12" s="35">
        <v>10</v>
      </c>
      <c r="G12" s="10">
        <v>0</v>
      </c>
      <c r="H12" s="10">
        <v>0</v>
      </c>
      <c r="I12" s="10" t="s">
        <v>16</v>
      </c>
      <c r="J12" s="12">
        <v>3</v>
      </c>
      <c r="K12" s="9"/>
      <c r="L12" s="10"/>
      <c r="M12" s="10"/>
      <c r="N12" s="10"/>
      <c r="O12" s="11"/>
      <c r="P12" s="36"/>
      <c r="Q12" s="37"/>
      <c r="R12" s="37"/>
      <c r="S12" s="37"/>
      <c r="T12" s="38"/>
      <c r="U12" s="39"/>
      <c r="V12" s="37"/>
      <c r="W12" s="37"/>
      <c r="X12" s="37"/>
      <c r="Y12" s="40"/>
      <c r="Z12" s="13"/>
      <c r="AA12" s="41"/>
      <c r="AB12" s="14"/>
    </row>
    <row r="13" spans="1:28" ht="13.5" thickBot="1">
      <c r="A13" s="6">
        <v>4</v>
      </c>
      <c r="B13" s="116" t="s">
        <v>38</v>
      </c>
      <c r="C13" s="48" t="s">
        <v>39</v>
      </c>
      <c r="D13" s="50">
        <f t="shared" si="1"/>
        <v>12</v>
      </c>
      <c r="E13" s="50">
        <f t="shared" si="2"/>
        <v>3</v>
      </c>
      <c r="F13" s="35">
        <v>12</v>
      </c>
      <c r="G13" s="10">
        <v>0</v>
      </c>
      <c r="H13" s="10">
        <v>0</v>
      </c>
      <c r="I13" s="10" t="s">
        <v>16</v>
      </c>
      <c r="J13" s="12">
        <v>3</v>
      </c>
      <c r="K13" s="9"/>
      <c r="L13" s="10"/>
      <c r="M13" s="10"/>
      <c r="N13" s="10"/>
      <c r="O13" s="11"/>
      <c r="P13" s="36"/>
      <c r="Q13" s="37"/>
      <c r="R13" s="37"/>
      <c r="S13" s="37"/>
      <c r="T13" s="38"/>
      <c r="U13" s="39"/>
      <c r="V13" s="37"/>
      <c r="W13" s="37"/>
      <c r="X13" s="37"/>
      <c r="Y13" s="40"/>
      <c r="Z13" s="13"/>
      <c r="AA13" s="41"/>
      <c r="AB13" s="14"/>
    </row>
    <row r="14" spans="1:28" ht="13.5" thickBot="1">
      <c r="A14" s="6">
        <v>5</v>
      </c>
      <c r="B14" s="116" t="s">
        <v>40</v>
      </c>
      <c r="C14" s="107" t="s">
        <v>41</v>
      </c>
      <c r="D14" s="108">
        <f t="shared" si="1"/>
        <v>10</v>
      </c>
      <c r="E14" s="108">
        <f t="shared" si="2"/>
        <v>3</v>
      </c>
      <c r="F14" s="36"/>
      <c r="G14" s="37"/>
      <c r="H14" s="37"/>
      <c r="I14" s="37"/>
      <c r="J14" s="38"/>
      <c r="K14" s="39">
        <v>10</v>
      </c>
      <c r="L14" s="37">
        <v>0</v>
      </c>
      <c r="M14" s="37">
        <v>0</v>
      </c>
      <c r="N14" s="37" t="s">
        <v>16</v>
      </c>
      <c r="O14" s="40">
        <v>3</v>
      </c>
      <c r="P14" s="36"/>
      <c r="Q14" s="37"/>
      <c r="R14" s="37"/>
      <c r="S14" s="37"/>
      <c r="T14" s="38"/>
      <c r="U14" s="39"/>
      <c r="V14" s="37"/>
      <c r="W14" s="37"/>
      <c r="X14" s="37"/>
      <c r="Y14" s="40"/>
      <c r="Z14" s="109">
        <v>4</v>
      </c>
      <c r="AA14" s="110"/>
      <c r="AB14" s="111"/>
    </row>
    <row r="15" spans="1:28" ht="13.5" thickBot="1">
      <c r="A15" s="6">
        <v>6</v>
      </c>
      <c r="B15" s="116" t="s">
        <v>91</v>
      </c>
      <c r="C15" s="107" t="s">
        <v>96</v>
      </c>
      <c r="D15" s="108">
        <f t="shared" si="1"/>
        <v>18</v>
      </c>
      <c r="E15" s="108">
        <f t="shared" si="2"/>
        <v>4</v>
      </c>
      <c r="F15" s="36">
        <v>18</v>
      </c>
      <c r="G15" s="37">
        <v>0</v>
      </c>
      <c r="H15" s="37">
        <v>0</v>
      </c>
      <c r="I15" s="37" t="s">
        <v>16</v>
      </c>
      <c r="J15" s="38">
        <v>4</v>
      </c>
      <c r="K15" s="39"/>
      <c r="L15" s="37"/>
      <c r="M15" s="37"/>
      <c r="N15" s="37"/>
      <c r="O15" s="40"/>
      <c r="P15" s="36"/>
      <c r="Q15" s="37"/>
      <c r="R15" s="37"/>
      <c r="S15" s="37"/>
      <c r="T15" s="38"/>
      <c r="U15" s="39"/>
      <c r="V15" s="37"/>
      <c r="W15" s="37"/>
      <c r="X15" s="37"/>
      <c r="Y15" s="40"/>
      <c r="Z15" s="109"/>
      <c r="AA15" s="110"/>
      <c r="AB15" s="111"/>
    </row>
    <row r="16" spans="1:28" ht="13.5" thickBot="1">
      <c r="A16" s="6">
        <v>7</v>
      </c>
      <c r="B16" s="116" t="s">
        <v>95</v>
      </c>
      <c r="C16" s="107" t="s">
        <v>42</v>
      </c>
      <c r="D16" s="108">
        <f t="shared" si="1"/>
        <v>16</v>
      </c>
      <c r="E16" s="108">
        <f t="shared" si="2"/>
        <v>4</v>
      </c>
      <c r="F16" s="36"/>
      <c r="G16" s="37"/>
      <c r="H16" s="37"/>
      <c r="I16" s="37"/>
      <c r="J16" s="38"/>
      <c r="K16" s="39">
        <v>16</v>
      </c>
      <c r="L16" s="37">
        <v>0</v>
      </c>
      <c r="M16" s="37">
        <v>0</v>
      </c>
      <c r="N16" s="37" t="s">
        <v>26</v>
      </c>
      <c r="O16" s="40">
        <v>4</v>
      </c>
      <c r="P16" s="36"/>
      <c r="Q16" s="37"/>
      <c r="R16" s="37"/>
      <c r="S16" s="37"/>
      <c r="T16" s="38"/>
      <c r="U16" s="39"/>
      <c r="V16" s="37"/>
      <c r="W16" s="37"/>
      <c r="X16" s="37"/>
      <c r="Y16" s="40"/>
      <c r="Z16" s="109"/>
      <c r="AA16" s="110"/>
      <c r="AB16" s="111"/>
    </row>
    <row r="17" spans="1:28" ht="13.5" thickBot="1">
      <c r="A17" s="6">
        <v>8</v>
      </c>
      <c r="B17" s="116" t="s">
        <v>93</v>
      </c>
      <c r="C17" s="107" t="s">
        <v>43</v>
      </c>
      <c r="D17" s="108">
        <f t="shared" si="1"/>
        <v>16</v>
      </c>
      <c r="E17" s="108">
        <f t="shared" si="2"/>
        <v>4</v>
      </c>
      <c r="F17" s="36"/>
      <c r="G17" s="37"/>
      <c r="H17" s="37"/>
      <c r="I17" s="37"/>
      <c r="J17" s="38"/>
      <c r="K17" s="39"/>
      <c r="L17" s="37"/>
      <c r="M17" s="37"/>
      <c r="N17" s="37"/>
      <c r="O17" s="40"/>
      <c r="P17" s="36">
        <v>16</v>
      </c>
      <c r="Q17" s="37">
        <v>0</v>
      </c>
      <c r="R17" s="37">
        <v>0</v>
      </c>
      <c r="S17" s="37" t="s">
        <v>16</v>
      </c>
      <c r="T17" s="38">
        <v>4</v>
      </c>
      <c r="U17" s="39"/>
      <c r="V17" s="37"/>
      <c r="W17" s="37"/>
      <c r="X17" s="37"/>
      <c r="Y17" s="40"/>
      <c r="Z17" s="109"/>
      <c r="AA17" s="110"/>
      <c r="AB17" s="111"/>
    </row>
    <row r="18" spans="1:28" ht="13.5" thickBot="1">
      <c r="A18" s="6">
        <v>9</v>
      </c>
      <c r="B18" s="116" t="s">
        <v>66</v>
      </c>
      <c r="C18" s="107" t="s">
        <v>67</v>
      </c>
      <c r="D18" s="108">
        <f t="shared" si="1"/>
        <v>10</v>
      </c>
      <c r="E18" s="108">
        <f t="shared" si="2"/>
        <v>3</v>
      </c>
      <c r="F18" s="36">
        <v>10</v>
      </c>
      <c r="G18" s="37">
        <v>0</v>
      </c>
      <c r="H18" s="37">
        <v>0</v>
      </c>
      <c r="I18" s="37" t="s">
        <v>26</v>
      </c>
      <c r="J18" s="38">
        <v>3</v>
      </c>
      <c r="K18" s="39"/>
      <c r="L18" s="37"/>
      <c r="M18" s="37"/>
      <c r="N18" s="37"/>
      <c r="O18" s="40"/>
      <c r="P18" s="36"/>
      <c r="Q18" s="37"/>
      <c r="R18" s="37"/>
      <c r="S18" s="37"/>
      <c r="T18" s="38"/>
      <c r="U18" s="39"/>
      <c r="V18" s="37"/>
      <c r="W18" s="37"/>
      <c r="X18" s="37"/>
      <c r="Y18" s="40"/>
      <c r="Z18" s="109"/>
      <c r="AA18" s="110"/>
      <c r="AB18" s="111"/>
    </row>
    <row r="19" spans="1:28" ht="13.5" thickBot="1">
      <c r="A19" s="6">
        <v>10</v>
      </c>
      <c r="B19" s="116" t="s">
        <v>62</v>
      </c>
      <c r="C19" s="107" t="s">
        <v>64</v>
      </c>
      <c r="D19" s="108">
        <f t="shared" si="1"/>
        <v>10</v>
      </c>
      <c r="E19" s="108">
        <f t="shared" si="2"/>
        <v>3</v>
      </c>
      <c r="F19" s="36"/>
      <c r="G19" s="37"/>
      <c r="H19" s="37"/>
      <c r="I19" s="37"/>
      <c r="J19" s="38"/>
      <c r="K19" s="39">
        <v>0</v>
      </c>
      <c r="L19" s="37">
        <v>0</v>
      </c>
      <c r="M19" s="37">
        <v>10</v>
      </c>
      <c r="N19" s="37" t="s">
        <v>26</v>
      </c>
      <c r="O19" s="40">
        <v>3</v>
      </c>
      <c r="P19" s="36"/>
      <c r="Q19" s="37"/>
      <c r="R19" s="37"/>
      <c r="S19" s="37"/>
      <c r="T19" s="38"/>
      <c r="U19" s="39"/>
      <c r="V19" s="37"/>
      <c r="W19" s="37"/>
      <c r="X19" s="37"/>
      <c r="Y19" s="40"/>
      <c r="Z19" s="109"/>
      <c r="AA19" s="110"/>
      <c r="AB19" s="111"/>
    </row>
    <row r="20" spans="1:28" ht="13.5" thickBot="1">
      <c r="A20" s="6">
        <v>11</v>
      </c>
      <c r="B20" s="116" t="s">
        <v>63</v>
      </c>
      <c r="C20" s="107" t="s">
        <v>65</v>
      </c>
      <c r="D20" s="108">
        <f t="shared" si="1"/>
        <v>10</v>
      </c>
      <c r="E20" s="108">
        <f t="shared" si="2"/>
        <v>3</v>
      </c>
      <c r="F20" s="36"/>
      <c r="G20" s="37"/>
      <c r="H20" s="37"/>
      <c r="I20" s="37"/>
      <c r="J20" s="38"/>
      <c r="K20" s="39"/>
      <c r="L20" s="37"/>
      <c r="M20" s="37"/>
      <c r="N20" s="37"/>
      <c r="O20" s="40"/>
      <c r="P20" s="36">
        <v>0</v>
      </c>
      <c r="Q20" s="37">
        <v>0</v>
      </c>
      <c r="R20" s="37">
        <v>10</v>
      </c>
      <c r="S20" s="37" t="s">
        <v>26</v>
      </c>
      <c r="T20" s="38">
        <v>3</v>
      </c>
      <c r="U20" s="39"/>
      <c r="V20" s="37"/>
      <c r="W20" s="37"/>
      <c r="X20" s="37"/>
      <c r="Y20" s="40"/>
      <c r="Z20" s="109"/>
      <c r="AA20" s="110"/>
      <c r="AB20" s="111"/>
    </row>
    <row r="21" spans="1:28" ht="13.5" thickBot="1">
      <c r="A21" s="6">
        <v>12</v>
      </c>
      <c r="B21" s="116" t="s">
        <v>44</v>
      </c>
      <c r="C21" s="107" t="s">
        <v>45</v>
      </c>
      <c r="D21" s="108">
        <f t="shared" si="1"/>
        <v>10</v>
      </c>
      <c r="E21" s="108">
        <f t="shared" si="2"/>
        <v>2</v>
      </c>
      <c r="F21" s="36">
        <v>0</v>
      </c>
      <c r="G21" s="37">
        <v>0</v>
      </c>
      <c r="H21" s="37">
        <v>10</v>
      </c>
      <c r="I21" s="37" t="s">
        <v>26</v>
      </c>
      <c r="J21" s="38">
        <v>2</v>
      </c>
      <c r="K21" s="39"/>
      <c r="L21" s="37"/>
      <c r="M21" s="37"/>
      <c r="N21" s="37"/>
      <c r="O21" s="40"/>
      <c r="P21" s="36"/>
      <c r="Q21" s="37"/>
      <c r="R21" s="37"/>
      <c r="S21" s="37"/>
      <c r="T21" s="38"/>
      <c r="U21" s="39"/>
      <c r="V21" s="37"/>
      <c r="W21" s="37"/>
      <c r="X21" s="37"/>
      <c r="Y21" s="40"/>
      <c r="Z21" s="109"/>
      <c r="AA21" s="110"/>
      <c r="AB21" s="111"/>
    </row>
    <row r="22" spans="1:28" ht="13.5" thickBot="1">
      <c r="A22" s="6">
        <v>13</v>
      </c>
      <c r="B22" s="116" t="s">
        <v>46</v>
      </c>
      <c r="C22" s="107" t="s">
        <v>47</v>
      </c>
      <c r="D22" s="108">
        <f t="shared" si="1"/>
        <v>10</v>
      </c>
      <c r="E22" s="108">
        <f t="shared" si="2"/>
        <v>2</v>
      </c>
      <c r="F22" s="36"/>
      <c r="G22" s="37"/>
      <c r="H22" s="37"/>
      <c r="I22" s="37"/>
      <c r="J22" s="38"/>
      <c r="K22" s="39"/>
      <c r="L22" s="37"/>
      <c r="M22" s="37"/>
      <c r="N22" s="37"/>
      <c r="O22" s="40"/>
      <c r="P22" s="36"/>
      <c r="Q22" s="37"/>
      <c r="R22" s="37"/>
      <c r="S22" s="37"/>
      <c r="T22" s="38"/>
      <c r="U22" s="39">
        <v>0</v>
      </c>
      <c r="V22" s="37">
        <v>0</v>
      </c>
      <c r="W22" s="37">
        <v>10</v>
      </c>
      <c r="X22" s="37" t="s">
        <v>26</v>
      </c>
      <c r="Y22" s="40">
        <v>2</v>
      </c>
      <c r="Z22" s="109"/>
      <c r="AA22" s="110"/>
      <c r="AB22" s="111"/>
    </row>
    <row r="23" spans="1:28" ht="13.5" thickBot="1">
      <c r="A23" s="6">
        <v>14</v>
      </c>
      <c r="B23" s="116" t="s">
        <v>48</v>
      </c>
      <c r="C23" s="107" t="s">
        <v>49</v>
      </c>
      <c r="D23" s="108">
        <f t="shared" si="1"/>
        <v>18</v>
      </c>
      <c r="E23" s="108">
        <f t="shared" si="2"/>
        <v>4</v>
      </c>
      <c r="F23" s="36"/>
      <c r="G23" s="37"/>
      <c r="H23" s="37"/>
      <c r="I23" s="37"/>
      <c r="J23" s="38"/>
      <c r="K23" s="39">
        <v>18</v>
      </c>
      <c r="L23" s="37">
        <v>0</v>
      </c>
      <c r="M23" s="37">
        <v>0</v>
      </c>
      <c r="N23" s="37" t="s">
        <v>26</v>
      </c>
      <c r="O23" s="40">
        <v>4</v>
      </c>
      <c r="P23" s="36"/>
      <c r="Q23" s="37"/>
      <c r="R23" s="37"/>
      <c r="S23" s="37"/>
      <c r="T23" s="38"/>
      <c r="U23" s="39"/>
      <c r="V23" s="37"/>
      <c r="W23" s="37"/>
      <c r="X23" s="37"/>
      <c r="Y23" s="40"/>
      <c r="Z23" s="109"/>
      <c r="AA23" s="110"/>
      <c r="AB23" s="111"/>
    </row>
    <row r="24" spans="1:28" ht="13.5" thickBot="1">
      <c r="A24" s="55"/>
      <c r="B24" s="59"/>
      <c r="C24" s="76"/>
      <c r="D24" s="60">
        <f t="shared" si="1"/>
        <v>180</v>
      </c>
      <c r="E24" s="60">
        <f t="shared" si="2"/>
        <v>46</v>
      </c>
      <c r="F24" s="80">
        <f>SUM(F10:F23)</f>
        <v>70</v>
      </c>
      <c r="G24" s="81">
        <f>SUM(G10:G23)</f>
        <v>0</v>
      </c>
      <c r="H24" s="81">
        <f>SUM(H10:H23)</f>
        <v>10</v>
      </c>
      <c r="I24" s="81"/>
      <c r="J24" s="82">
        <f>SUM(J10:J23)</f>
        <v>20</v>
      </c>
      <c r="K24" s="80">
        <f>SUM(K10:K23)</f>
        <v>54</v>
      </c>
      <c r="L24" s="81">
        <f>SUM(L10:L23)</f>
        <v>0</v>
      </c>
      <c r="M24" s="81">
        <f>SUM(M10:M23)</f>
        <v>10</v>
      </c>
      <c r="N24" s="81"/>
      <c r="O24" s="82">
        <f>SUM(O11:O23)</f>
        <v>17</v>
      </c>
      <c r="P24" s="57">
        <f>SUM(P10:P23)</f>
        <v>16</v>
      </c>
      <c r="Q24" s="57">
        <f>SUM(Q10:Q23)</f>
        <v>0</v>
      </c>
      <c r="R24" s="57">
        <f>SUM(R10:R23)</f>
        <v>10</v>
      </c>
      <c r="S24" s="57"/>
      <c r="T24" s="57">
        <f>SUM(T10:T23)</f>
        <v>7</v>
      </c>
      <c r="U24" s="83">
        <f>SUM(U10:U23)</f>
        <v>0</v>
      </c>
      <c r="V24" s="84">
        <f>SUM(V10:V23)</f>
        <v>0</v>
      </c>
      <c r="W24" s="84">
        <f>SUM(W10:W23)</f>
        <v>10</v>
      </c>
      <c r="X24" s="84"/>
      <c r="Y24" s="85">
        <f>SUM(Y10:Y23)</f>
        <v>2</v>
      </c>
      <c r="Z24" s="77"/>
      <c r="AA24" s="78"/>
      <c r="AB24" s="79"/>
    </row>
    <row r="25" spans="1:28" ht="13.5" thickBot="1">
      <c r="A25" s="68" t="s">
        <v>51</v>
      </c>
      <c r="B25" s="62"/>
      <c r="C25" s="63"/>
      <c r="D25" s="64">
        <f t="shared" si="1"/>
        <v>300</v>
      </c>
      <c r="E25" s="64">
        <f t="shared" si="2"/>
        <v>64</v>
      </c>
      <c r="F25" s="74">
        <f>F41</f>
        <v>40</v>
      </c>
      <c r="G25" s="74">
        <f aca="true" t="shared" si="3" ref="G25:Y25">G41</f>
        <v>0</v>
      </c>
      <c r="H25" s="74">
        <f t="shared" si="3"/>
        <v>0</v>
      </c>
      <c r="I25" s="74"/>
      <c r="J25" s="74">
        <f t="shared" si="3"/>
        <v>10</v>
      </c>
      <c r="K25" s="74">
        <f t="shared" si="3"/>
        <v>56</v>
      </c>
      <c r="L25" s="74">
        <f t="shared" si="3"/>
        <v>0</v>
      </c>
      <c r="M25" s="74">
        <f t="shared" si="3"/>
        <v>0</v>
      </c>
      <c r="N25" s="74"/>
      <c r="O25" s="74">
        <f t="shared" si="3"/>
        <v>13</v>
      </c>
      <c r="P25" s="74">
        <f t="shared" si="3"/>
        <v>94</v>
      </c>
      <c r="Q25" s="74">
        <f t="shared" si="3"/>
        <v>0</v>
      </c>
      <c r="R25" s="74">
        <f t="shared" si="3"/>
        <v>0</v>
      </c>
      <c r="S25" s="74"/>
      <c r="T25" s="74">
        <f t="shared" si="3"/>
        <v>23</v>
      </c>
      <c r="U25" s="74">
        <f t="shared" si="3"/>
        <v>110</v>
      </c>
      <c r="V25" s="74">
        <f t="shared" si="3"/>
        <v>0</v>
      </c>
      <c r="W25" s="74">
        <f t="shared" si="3"/>
        <v>0</v>
      </c>
      <c r="X25" s="74"/>
      <c r="Y25" s="74">
        <f t="shared" si="3"/>
        <v>18</v>
      </c>
      <c r="Z25" s="65"/>
      <c r="AA25" s="65"/>
      <c r="AB25" s="65"/>
    </row>
    <row r="26" spans="1:28" ht="13.5" thickBot="1">
      <c r="A26" s="6">
        <v>15</v>
      </c>
      <c r="B26" s="48" t="s">
        <v>72</v>
      </c>
      <c r="C26" s="107" t="s">
        <v>68</v>
      </c>
      <c r="D26" s="112">
        <f t="shared" si="1"/>
        <v>20</v>
      </c>
      <c r="E26" s="112">
        <f t="shared" si="2"/>
        <v>5</v>
      </c>
      <c r="F26" s="104">
        <v>20</v>
      </c>
      <c r="G26" s="102">
        <v>0</v>
      </c>
      <c r="H26" s="102">
        <v>0</v>
      </c>
      <c r="I26" s="102" t="s">
        <v>26</v>
      </c>
      <c r="J26" s="105">
        <v>5</v>
      </c>
      <c r="K26" s="106"/>
      <c r="L26" s="102"/>
      <c r="M26" s="102"/>
      <c r="N26" s="102"/>
      <c r="O26" s="103"/>
      <c r="P26" s="104"/>
      <c r="Q26" s="102"/>
      <c r="R26" s="102"/>
      <c r="S26" s="102"/>
      <c r="T26" s="105"/>
      <c r="U26" s="106"/>
      <c r="V26" s="102"/>
      <c r="W26" s="102"/>
      <c r="X26" s="102"/>
      <c r="Y26" s="103"/>
      <c r="Z26" s="113"/>
      <c r="AA26" s="114"/>
      <c r="AB26" s="115"/>
    </row>
    <row r="27" spans="1:28" ht="13.5" thickBot="1">
      <c r="A27" s="6">
        <v>16</v>
      </c>
      <c r="B27" s="75" t="s">
        <v>73</v>
      </c>
      <c r="C27" s="107" t="s">
        <v>69</v>
      </c>
      <c r="D27" s="112">
        <f t="shared" si="1"/>
        <v>20</v>
      </c>
      <c r="E27" s="112">
        <f t="shared" si="2"/>
        <v>4</v>
      </c>
      <c r="F27" s="104"/>
      <c r="G27" s="102"/>
      <c r="H27" s="102"/>
      <c r="I27" s="102"/>
      <c r="J27" s="105"/>
      <c r="K27" s="106">
        <v>20</v>
      </c>
      <c r="L27" s="102">
        <v>0</v>
      </c>
      <c r="M27" s="102">
        <v>0</v>
      </c>
      <c r="N27" s="102" t="s">
        <v>16</v>
      </c>
      <c r="O27" s="103">
        <v>4</v>
      </c>
      <c r="P27" s="104"/>
      <c r="Q27" s="102"/>
      <c r="R27" s="102"/>
      <c r="S27" s="102"/>
      <c r="T27" s="105"/>
      <c r="U27" s="106"/>
      <c r="V27" s="102"/>
      <c r="W27" s="102"/>
      <c r="X27" s="102"/>
      <c r="Y27" s="103"/>
      <c r="Z27" s="113">
        <v>15</v>
      </c>
      <c r="AA27" s="114"/>
      <c r="AB27" s="115"/>
    </row>
    <row r="28" spans="1:28" ht="13.5" thickBot="1">
      <c r="A28" s="6">
        <v>17</v>
      </c>
      <c r="B28" s="75" t="s">
        <v>74</v>
      </c>
      <c r="C28" s="107" t="s">
        <v>70</v>
      </c>
      <c r="D28" s="112">
        <f t="shared" si="1"/>
        <v>20</v>
      </c>
      <c r="E28" s="112">
        <f t="shared" si="2"/>
        <v>5</v>
      </c>
      <c r="F28" s="104"/>
      <c r="G28" s="102"/>
      <c r="H28" s="102"/>
      <c r="I28" s="102"/>
      <c r="J28" s="105"/>
      <c r="K28" s="106"/>
      <c r="L28" s="102"/>
      <c r="M28" s="102"/>
      <c r="N28" s="102"/>
      <c r="O28" s="103"/>
      <c r="P28" s="104">
        <v>20</v>
      </c>
      <c r="Q28" s="102">
        <v>0</v>
      </c>
      <c r="R28" s="102">
        <v>0</v>
      </c>
      <c r="S28" s="102" t="s">
        <v>16</v>
      </c>
      <c r="T28" s="105">
        <v>5</v>
      </c>
      <c r="U28" s="106"/>
      <c r="V28" s="102"/>
      <c r="W28" s="102"/>
      <c r="X28" s="102"/>
      <c r="Y28" s="103"/>
      <c r="Z28" s="113"/>
      <c r="AA28" s="114">
        <v>16</v>
      </c>
      <c r="AB28" s="115"/>
    </row>
    <row r="29" spans="1:28" ht="13.5" thickBot="1">
      <c r="A29" s="6">
        <v>18</v>
      </c>
      <c r="B29" s="75" t="s">
        <v>75</v>
      </c>
      <c r="C29" s="107" t="s">
        <v>71</v>
      </c>
      <c r="D29" s="112">
        <f t="shared" si="1"/>
        <v>24</v>
      </c>
      <c r="E29" s="112">
        <f t="shared" si="2"/>
        <v>5</v>
      </c>
      <c r="F29" s="104"/>
      <c r="G29" s="102"/>
      <c r="H29" s="102"/>
      <c r="I29" s="102"/>
      <c r="J29" s="105"/>
      <c r="K29" s="106"/>
      <c r="L29" s="102"/>
      <c r="M29" s="102"/>
      <c r="N29" s="102"/>
      <c r="O29" s="103"/>
      <c r="P29" s="104"/>
      <c r="Q29" s="102"/>
      <c r="R29" s="102"/>
      <c r="S29" s="102"/>
      <c r="T29" s="105"/>
      <c r="U29" s="106">
        <v>24</v>
      </c>
      <c r="V29" s="102">
        <v>0</v>
      </c>
      <c r="W29" s="102">
        <v>0</v>
      </c>
      <c r="X29" s="102" t="s">
        <v>52</v>
      </c>
      <c r="Y29" s="103">
        <v>5</v>
      </c>
      <c r="Z29" s="113"/>
      <c r="AA29" s="114"/>
      <c r="AB29" s="115">
        <v>17</v>
      </c>
    </row>
    <row r="30" spans="1:28" ht="13.5" thickBot="1">
      <c r="A30" s="6">
        <v>19</v>
      </c>
      <c r="B30" s="75" t="s">
        <v>79</v>
      </c>
      <c r="C30" s="107" t="s">
        <v>76</v>
      </c>
      <c r="D30" s="112">
        <f t="shared" si="1"/>
        <v>18</v>
      </c>
      <c r="E30" s="112">
        <f t="shared" si="2"/>
        <v>4</v>
      </c>
      <c r="F30" s="104"/>
      <c r="G30" s="102"/>
      <c r="H30" s="102"/>
      <c r="I30" s="102"/>
      <c r="J30" s="105"/>
      <c r="K30" s="106">
        <v>18</v>
      </c>
      <c r="L30" s="102">
        <v>0</v>
      </c>
      <c r="M30" s="102">
        <v>0</v>
      </c>
      <c r="N30" s="102" t="s">
        <v>26</v>
      </c>
      <c r="O30" s="103">
        <v>4</v>
      </c>
      <c r="P30" s="104"/>
      <c r="Q30" s="102"/>
      <c r="R30" s="102"/>
      <c r="S30" s="102"/>
      <c r="T30" s="105"/>
      <c r="U30" s="106"/>
      <c r="V30" s="102"/>
      <c r="W30" s="102"/>
      <c r="X30" s="102"/>
      <c r="Y30" s="103"/>
      <c r="Z30" s="113"/>
      <c r="AA30" s="114"/>
      <c r="AB30" s="115"/>
    </row>
    <row r="31" spans="1:28" ht="13.5" thickBot="1">
      <c r="A31" s="6">
        <v>20</v>
      </c>
      <c r="B31" s="75" t="s">
        <v>80</v>
      </c>
      <c r="C31" s="107" t="s">
        <v>77</v>
      </c>
      <c r="D31" s="112">
        <f t="shared" si="1"/>
        <v>20</v>
      </c>
      <c r="E31" s="112">
        <f t="shared" si="2"/>
        <v>5</v>
      </c>
      <c r="F31" s="104"/>
      <c r="G31" s="102"/>
      <c r="H31" s="102"/>
      <c r="I31" s="102"/>
      <c r="J31" s="105"/>
      <c r="K31" s="106"/>
      <c r="L31" s="102"/>
      <c r="M31" s="102"/>
      <c r="N31" s="102"/>
      <c r="O31" s="103"/>
      <c r="P31" s="104">
        <v>20</v>
      </c>
      <c r="Q31" s="102">
        <v>0</v>
      </c>
      <c r="R31" s="102">
        <v>0</v>
      </c>
      <c r="S31" s="102" t="s">
        <v>16</v>
      </c>
      <c r="T31" s="105">
        <v>5</v>
      </c>
      <c r="U31" s="106"/>
      <c r="V31" s="102"/>
      <c r="W31" s="102"/>
      <c r="X31" s="102"/>
      <c r="Y31" s="103"/>
      <c r="Z31" s="113"/>
      <c r="AA31" s="114">
        <v>19</v>
      </c>
      <c r="AB31" s="115"/>
    </row>
    <row r="32" spans="1:28" ht="13.5" thickBot="1">
      <c r="A32" s="6">
        <v>21</v>
      </c>
      <c r="B32" s="75" t="s">
        <v>81</v>
      </c>
      <c r="C32" s="107" t="s">
        <v>78</v>
      </c>
      <c r="D32" s="112">
        <f t="shared" si="1"/>
        <v>24</v>
      </c>
      <c r="E32" s="112">
        <f t="shared" si="2"/>
        <v>4</v>
      </c>
      <c r="F32" s="104"/>
      <c r="G32" s="102"/>
      <c r="H32" s="102"/>
      <c r="I32" s="102"/>
      <c r="J32" s="105"/>
      <c r="K32" s="106"/>
      <c r="L32" s="102"/>
      <c r="M32" s="102"/>
      <c r="N32" s="102"/>
      <c r="O32" s="103"/>
      <c r="P32" s="104"/>
      <c r="Q32" s="102"/>
      <c r="R32" s="102"/>
      <c r="S32" s="102"/>
      <c r="T32" s="105"/>
      <c r="U32" s="106">
        <v>24</v>
      </c>
      <c r="V32" s="102">
        <v>0</v>
      </c>
      <c r="W32" s="102">
        <v>0</v>
      </c>
      <c r="X32" s="102" t="s">
        <v>52</v>
      </c>
      <c r="Y32" s="103">
        <v>4</v>
      </c>
      <c r="Z32" s="113"/>
      <c r="AA32" s="114"/>
      <c r="AB32" s="115">
        <v>20</v>
      </c>
    </row>
    <row r="33" spans="1:28" ht="13.5" thickBot="1">
      <c r="A33" s="6">
        <v>22</v>
      </c>
      <c r="B33" s="75" t="s">
        <v>86</v>
      </c>
      <c r="C33" s="107" t="s">
        <v>82</v>
      </c>
      <c r="D33" s="112">
        <f>SUM(F33:Y33)-E33</f>
        <v>20</v>
      </c>
      <c r="E33" s="112">
        <f>J33+O33+T33+Y33</f>
        <v>5</v>
      </c>
      <c r="F33" s="104">
        <v>20</v>
      </c>
      <c r="G33" s="102">
        <v>0</v>
      </c>
      <c r="H33" s="102">
        <v>0</v>
      </c>
      <c r="I33" s="102" t="s">
        <v>16</v>
      </c>
      <c r="J33" s="105">
        <v>5</v>
      </c>
      <c r="K33" s="106"/>
      <c r="L33" s="102"/>
      <c r="M33" s="102"/>
      <c r="N33" s="102"/>
      <c r="O33" s="103"/>
      <c r="P33" s="104"/>
      <c r="Q33" s="102"/>
      <c r="R33" s="102"/>
      <c r="S33" s="102"/>
      <c r="T33" s="105"/>
      <c r="U33" s="106"/>
      <c r="V33" s="102"/>
      <c r="W33" s="102"/>
      <c r="X33" s="102"/>
      <c r="Y33" s="103"/>
      <c r="Z33" s="113"/>
      <c r="AA33" s="114"/>
      <c r="AB33" s="115"/>
    </row>
    <row r="34" spans="1:28" ht="13.5" thickBot="1">
      <c r="A34" s="6">
        <v>23</v>
      </c>
      <c r="B34" s="117" t="s">
        <v>87</v>
      </c>
      <c r="C34" s="107" t="s">
        <v>83</v>
      </c>
      <c r="D34" s="112">
        <f>SUM(F34:Y34)-E34</f>
        <v>18</v>
      </c>
      <c r="E34" s="112">
        <f>J34+O34+T34+Y34</f>
        <v>5</v>
      </c>
      <c r="F34" s="104"/>
      <c r="G34" s="102"/>
      <c r="H34" s="102"/>
      <c r="I34" s="102"/>
      <c r="J34" s="105"/>
      <c r="K34" s="106">
        <v>18</v>
      </c>
      <c r="L34" s="102">
        <v>0</v>
      </c>
      <c r="M34" s="102">
        <v>0</v>
      </c>
      <c r="N34" s="102" t="s">
        <v>16</v>
      </c>
      <c r="O34" s="103">
        <v>5</v>
      </c>
      <c r="P34" s="104"/>
      <c r="Q34" s="102"/>
      <c r="R34" s="102"/>
      <c r="S34" s="102"/>
      <c r="T34" s="105"/>
      <c r="U34" s="106"/>
      <c r="V34" s="102"/>
      <c r="W34" s="102"/>
      <c r="X34" s="102"/>
      <c r="Y34" s="103"/>
      <c r="Z34" s="113">
        <v>22</v>
      </c>
      <c r="AA34" s="114"/>
      <c r="AB34" s="115"/>
    </row>
    <row r="35" spans="1:28" ht="13.5" thickBot="1">
      <c r="A35" s="6">
        <v>24</v>
      </c>
      <c r="B35" s="117" t="s">
        <v>88</v>
      </c>
      <c r="C35" s="107" t="s">
        <v>84</v>
      </c>
      <c r="D35" s="112">
        <f>SUM(F35:Y35)-E35</f>
        <v>20</v>
      </c>
      <c r="E35" s="112">
        <f>J35+O35+T35+Y35</f>
        <v>5</v>
      </c>
      <c r="F35" s="104"/>
      <c r="G35" s="102"/>
      <c r="H35" s="102"/>
      <c r="I35" s="102"/>
      <c r="J35" s="105"/>
      <c r="K35" s="106"/>
      <c r="L35" s="102"/>
      <c r="M35" s="102"/>
      <c r="N35" s="102"/>
      <c r="O35" s="103"/>
      <c r="P35" s="104">
        <v>20</v>
      </c>
      <c r="Q35" s="102">
        <v>0</v>
      </c>
      <c r="R35" s="102">
        <v>0</v>
      </c>
      <c r="S35" s="102" t="s">
        <v>16</v>
      </c>
      <c r="T35" s="105">
        <v>5</v>
      </c>
      <c r="U35" s="106"/>
      <c r="V35" s="102"/>
      <c r="W35" s="102"/>
      <c r="X35" s="102"/>
      <c r="Y35" s="103"/>
      <c r="Z35" s="113"/>
      <c r="AA35" s="114">
        <v>23</v>
      </c>
      <c r="AB35" s="115"/>
    </row>
    <row r="36" spans="1:28" ht="13.5" thickBot="1">
      <c r="A36" s="6">
        <v>25</v>
      </c>
      <c r="B36" s="117" t="s">
        <v>89</v>
      </c>
      <c r="C36" s="107" t="s">
        <v>85</v>
      </c>
      <c r="D36" s="112">
        <f>SUM(F36:Y36)-E36</f>
        <v>24</v>
      </c>
      <c r="E36" s="112">
        <f>J36+O36+T36+Y36</f>
        <v>5</v>
      </c>
      <c r="F36" s="104"/>
      <c r="G36" s="102"/>
      <c r="H36" s="102"/>
      <c r="I36" s="102"/>
      <c r="J36" s="105"/>
      <c r="K36" s="106"/>
      <c r="L36" s="102"/>
      <c r="M36" s="102"/>
      <c r="N36" s="102"/>
      <c r="O36" s="103"/>
      <c r="P36" s="104"/>
      <c r="Q36" s="102"/>
      <c r="R36" s="102"/>
      <c r="S36" s="102"/>
      <c r="T36" s="105"/>
      <c r="U36" s="106">
        <v>24</v>
      </c>
      <c r="V36" s="102">
        <v>0</v>
      </c>
      <c r="W36" s="102">
        <v>0</v>
      </c>
      <c r="X36" s="102" t="s">
        <v>52</v>
      </c>
      <c r="Y36" s="103">
        <v>5</v>
      </c>
      <c r="Z36" s="113"/>
      <c r="AA36" s="114"/>
      <c r="AB36" s="115">
        <v>24</v>
      </c>
    </row>
    <row r="37" spans="1:28" ht="13.5" thickBot="1">
      <c r="A37" s="6">
        <v>26</v>
      </c>
      <c r="B37" s="117" t="s">
        <v>55</v>
      </c>
      <c r="C37" s="107" t="s">
        <v>56</v>
      </c>
      <c r="D37" s="112">
        <f>SUM(F37:Y37)-E37</f>
        <v>16</v>
      </c>
      <c r="E37" s="112">
        <f>J37+O37+T37+Y37</f>
        <v>4</v>
      </c>
      <c r="F37" s="104"/>
      <c r="G37" s="102"/>
      <c r="H37" s="102"/>
      <c r="I37" s="102"/>
      <c r="J37" s="105"/>
      <c r="K37" s="106"/>
      <c r="L37" s="102"/>
      <c r="M37" s="102"/>
      <c r="N37" s="102"/>
      <c r="O37" s="103"/>
      <c r="P37" s="104">
        <v>16</v>
      </c>
      <c r="Q37" s="102">
        <v>0</v>
      </c>
      <c r="R37" s="102">
        <v>0</v>
      </c>
      <c r="S37" s="102" t="s">
        <v>26</v>
      </c>
      <c r="T37" s="105">
        <v>4</v>
      </c>
      <c r="U37" s="106"/>
      <c r="V37" s="102"/>
      <c r="W37" s="102"/>
      <c r="X37" s="102"/>
      <c r="Y37" s="103"/>
      <c r="Z37" s="113"/>
      <c r="AA37" s="114"/>
      <c r="AB37" s="115"/>
    </row>
    <row r="38" spans="1:28" ht="13.5" thickBot="1">
      <c r="A38" s="6">
        <v>27</v>
      </c>
      <c r="B38" s="117" t="s">
        <v>94</v>
      </c>
      <c r="C38" s="107" t="s">
        <v>57</v>
      </c>
      <c r="D38" s="112">
        <f t="shared" si="1"/>
        <v>18</v>
      </c>
      <c r="E38" s="112">
        <f t="shared" si="2"/>
        <v>4</v>
      </c>
      <c r="F38" s="104"/>
      <c r="G38" s="102"/>
      <c r="H38" s="102"/>
      <c r="I38" s="102"/>
      <c r="J38" s="105"/>
      <c r="K38" s="106"/>
      <c r="L38" s="102"/>
      <c r="M38" s="102"/>
      <c r="N38" s="102"/>
      <c r="O38" s="103"/>
      <c r="P38" s="104">
        <v>18</v>
      </c>
      <c r="Q38" s="102">
        <v>0</v>
      </c>
      <c r="R38" s="102">
        <v>0</v>
      </c>
      <c r="S38" s="102" t="s">
        <v>26</v>
      </c>
      <c r="T38" s="105">
        <v>4</v>
      </c>
      <c r="U38" s="106"/>
      <c r="V38" s="102"/>
      <c r="W38" s="102"/>
      <c r="X38" s="102"/>
      <c r="Y38" s="103"/>
      <c r="Z38" s="113"/>
      <c r="AA38" s="114"/>
      <c r="AB38" s="115"/>
    </row>
    <row r="39" spans="1:28" ht="13.5" thickBot="1">
      <c r="A39" s="6">
        <v>28</v>
      </c>
      <c r="B39" s="117" t="s">
        <v>58</v>
      </c>
      <c r="C39" s="107" t="s">
        <v>59</v>
      </c>
      <c r="D39" s="112">
        <f t="shared" si="1"/>
        <v>20</v>
      </c>
      <c r="E39" s="112">
        <f t="shared" si="2"/>
        <v>2</v>
      </c>
      <c r="F39" s="104"/>
      <c r="G39" s="102"/>
      <c r="H39" s="102"/>
      <c r="I39" s="102"/>
      <c r="J39" s="105"/>
      <c r="K39" s="106"/>
      <c r="L39" s="102"/>
      <c r="M39" s="102"/>
      <c r="N39" s="102"/>
      <c r="O39" s="103"/>
      <c r="P39" s="104"/>
      <c r="Q39" s="102"/>
      <c r="R39" s="102"/>
      <c r="S39" s="102"/>
      <c r="T39" s="105"/>
      <c r="U39" s="106">
        <v>20</v>
      </c>
      <c r="V39" s="102">
        <v>0</v>
      </c>
      <c r="W39" s="102">
        <v>0</v>
      </c>
      <c r="X39" s="102" t="s">
        <v>26</v>
      </c>
      <c r="Y39" s="103">
        <v>2</v>
      </c>
      <c r="Z39" s="113"/>
      <c r="AA39" s="114"/>
      <c r="AB39" s="115"/>
    </row>
    <row r="40" spans="1:28" ht="13.5" thickBot="1">
      <c r="A40" s="6">
        <v>29</v>
      </c>
      <c r="B40" s="117" t="s">
        <v>60</v>
      </c>
      <c r="C40" s="107" t="s">
        <v>61</v>
      </c>
      <c r="D40" s="112">
        <f t="shared" si="1"/>
        <v>18</v>
      </c>
      <c r="E40" s="112">
        <f t="shared" si="2"/>
        <v>2</v>
      </c>
      <c r="F40" s="104"/>
      <c r="G40" s="102"/>
      <c r="H40" s="102"/>
      <c r="I40" s="102"/>
      <c r="J40" s="105"/>
      <c r="K40" s="106"/>
      <c r="L40" s="102"/>
      <c r="M40" s="102"/>
      <c r="N40" s="102"/>
      <c r="O40" s="103"/>
      <c r="P40" s="104"/>
      <c r="Q40" s="102"/>
      <c r="R40" s="102"/>
      <c r="S40" s="102"/>
      <c r="T40" s="105"/>
      <c r="U40" s="106">
        <v>18</v>
      </c>
      <c r="V40" s="102">
        <v>0</v>
      </c>
      <c r="W40" s="102">
        <v>0</v>
      </c>
      <c r="X40" s="102" t="s">
        <v>26</v>
      </c>
      <c r="Y40" s="103">
        <v>2</v>
      </c>
      <c r="Z40" s="113"/>
      <c r="AA40" s="114"/>
      <c r="AB40" s="115"/>
    </row>
    <row r="41" spans="1:28" ht="13.5" thickBot="1">
      <c r="A41" s="55"/>
      <c r="B41" s="118"/>
      <c r="C41" s="119"/>
      <c r="D41" s="60">
        <f t="shared" si="1"/>
        <v>300</v>
      </c>
      <c r="E41" s="60">
        <f t="shared" si="2"/>
        <v>64</v>
      </c>
      <c r="F41" s="80">
        <f>SUM(F26:F40)</f>
        <v>40</v>
      </c>
      <c r="G41" s="81">
        <f>SUM(G26:G40)</f>
        <v>0</v>
      </c>
      <c r="H41" s="81">
        <f>SUM(H26:H40)</f>
        <v>0</v>
      </c>
      <c r="I41" s="81"/>
      <c r="J41" s="82">
        <f>SUM(J26:J40)</f>
        <v>10</v>
      </c>
      <c r="K41" s="80">
        <f>SUM(K26:K40)</f>
        <v>56</v>
      </c>
      <c r="L41" s="81">
        <f>SUM(L26:L40)</f>
        <v>0</v>
      </c>
      <c r="M41" s="81">
        <f>SUM(M26:M40)</f>
        <v>0</v>
      </c>
      <c r="N41" s="81"/>
      <c r="O41" s="82">
        <f>SUM(O26:O40)</f>
        <v>13</v>
      </c>
      <c r="P41" s="83">
        <f>SUM(P26:P40)</f>
        <v>94</v>
      </c>
      <c r="Q41" s="84">
        <f>SUM(Q26:Q40)</f>
        <v>0</v>
      </c>
      <c r="R41" s="84">
        <f>SUM(R26:R40)</f>
        <v>0</v>
      </c>
      <c r="S41" s="84"/>
      <c r="T41" s="85">
        <f>SUM(T26:T40)</f>
        <v>23</v>
      </c>
      <c r="U41" s="83">
        <f>SUM(U26:U40)</f>
        <v>110</v>
      </c>
      <c r="V41" s="84">
        <f>SUM(V26:V40)</f>
        <v>0</v>
      </c>
      <c r="W41" s="84">
        <f>SUM(W26:W40)</f>
        <v>0</v>
      </c>
      <c r="X41" s="84"/>
      <c r="Y41" s="85">
        <f>SUM(Y26:Y40)</f>
        <v>18</v>
      </c>
      <c r="Z41" s="77"/>
      <c r="AA41" s="78"/>
      <c r="AB41" s="79"/>
    </row>
    <row r="42" spans="1:28" ht="13.5" customHeight="1" thickBot="1">
      <c r="A42" s="68" t="s">
        <v>24</v>
      </c>
      <c r="B42" s="62"/>
      <c r="C42" s="63"/>
      <c r="D42" s="64">
        <f t="shared" si="1"/>
        <v>0</v>
      </c>
      <c r="E42" s="64">
        <f t="shared" si="2"/>
        <v>10</v>
      </c>
      <c r="F42" s="74">
        <f>F43</f>
        <v>0</v>
      </c>
      <c r="G42" s="74">
        <f aca="true" t="shared" si="4" ref="G42:Y42">G43</f>
        <v>0</v>
      </c>
      <c r="H42" s="74">
        <f t="shared" si="4"/>
        <v>0</v>
      </c>
      <c r="I42" s="74"/>
      <c r="J42" s="74">
        <f t="shared" si="4"/>
        <v>0</v>
      </c>
      <c r="K42" s="74">
        <f t="shared" si="4"/>
        <v>0</v>
      </c>
      <c r="L42" s="74">
        <f t="shared" si="4"/>
        <v>0</v>
      </c>
      <c r="M42" s="74">
        <f t="shared" si="4"/>
        <v>0</v>
      </c>
      <c r="N42" s="74"/>
      <c r="O42" s="74">
        <f t="shared" si="4"/>
        <v>0</v>
      </c>
      <c r="P42" s="74">
        <f t="shared" si="4"/>
        <v>0</v>
      </c>
      <c r="Q42" s="74">
        <f t="shared" si="4"/>
        <v>0</v>
      </c>
      <c r="R42" s="74">
        <f t="shared" si="4"/>
        <v>0</v>
      </c>
      <c r="S42" s="74"/>
      <c r="T42" s="74">
        <f t="shared" si="4"/>
        <v>0</v>
      </c>
      <c r="U42" s="74">
        <f t="shared" si="4"/>
        <v>0</v>
      </c>
      <c r="V42" s="74">
        <f t="shared" si="4"/>
        <v>0</v>
      </c>
      <c r="W42" s="74">
        <f t="shared" si="4"/>
        <v>0</v>
      </c>
      <c r="X42" s="74"/>
      <c r="Y42" s="74">
        <f t="shared" si="4"/>
        <v>10</v>
      </c>
      <c r="Z42" s="65"/>
      <c r="AA42" s="65"/>
      <c r="AB42" s="65"/>
    </row>
    <row r="43" spans="1:28" ht="13.5" thickBot="1">
      <c r="A43" s="120">
        <f>30</f>
        <v>30</v>
      </c>
      <c r="B43" s="121" t="s">
        <v>92</v>
      </c>
      <c r="C43" s="107" t="s">
        <v>24</v>
      </c>
      <c r="D43" s="56">
        <f>U43</f>
        <v>0</v>
      </c>
      <c r="E43" s="56">
        <f>Y43</f>
        <v>10</v>
      </c>
      <c r="F43" s="35"/>
      <c r="G43" s="10"/>
      <c r="H43" s="10"/>
      <c r="I43" s="10"/>
      <c r="J43" s="12"/>
      <c r="K43" s="9"/>
      <c r="L43" s="10"/>
      <c r="M43" s="10"/>
      <c r="N43" s="10"/>
      <c r="O43" s="11"/>
      <c r="P43" s="36"/>
      <c r="Q43" s="37"/>
      <c r="R43" s="37"/>
      <c r="S43" s="37"/>
      <c r="T43" s="38"/>
      <c r="U43" s="39">
        <v>0</v>
      </c>
      <c r="V43" s="37">
        <v>0</v>
      </c>
      <c r="W43" s="37">
        <v>0</v>
      </c>
      <c r="X43" s="37" t="s">
        <v>26</v>
      </c>
      <c r="Y43" s="38">
        <v>10</v>
      </c>
      <c r="Z43" s="77"/>
      <c r="AA43" s="78"/>
      <c r="AB43" s="79"/>
    </row>
    <row r="44" spans="1:28" ht="13.5" thickBot="1">
      <c r="A44" s="127" t="s">
        <v>27</v>
      </c>
      <c r="B44" s="128"/>
      <c r="C44" s="129"/>
      <c r="D44" s="66">
        <f>D9+D25+D42</f>
        <v>480</v>
      </c>
      <c r="E44" s="66">
        <f>+E9+E25+E42</f>
        <v>120</v>
      </c>
      <c r="F44" s="66">
        <f>F9+F25+F42</f>
        <v>110</v>
      </c>
      <c r="G44" s="66">
        <f>G25+G9</f>
        <v>0</v>
      </c>
      <c r="H44" s="66">
        <f>H25+H9</f>
        <v>10</v>
      </c>
      <c r="I44" s="66"/>
      <c r="J44" s="66">
        <f>J9+J25</f>
        <v>30</v>
      </c>
      <c r="K44" s="66">
        <f>K9+K25</f>
        <v>110</v>
      </c>
      <c r="L44" s="66">
        <f>L25+L9</f>
        <v>0</v>
      </c>
      <c r="M44" s="66">
        <f>M9+M25</f>
        <v>10</v>
      </c>
      <c r="N44" s="66"/>
      <c r="O44" s="66">
        <f>O9+O25</f>
        <v>30</v>
      </c>
      <c r="P44" s="66">
        <f>P25+P9</f>
        <v>110</v>
      </c>
      <c r="Q44" s="66">
        <f>Q9+Q25</f>
        <v>0</v>
      </c>
      <c r="R44" s="66">
        <f>R25+R9</f>
        <v>10</v>
      </c>
      <c r="S44" s="66"/>
      <c r="T44" s="66">
        <f>T25+T9</f>
        <v>30</v>
      </c>
      <c r="U44" s="66">
        <f>U42+U25+U9</f>
        <v>110</v>
      </c>
      <c r="V44" s="66">
        <v>0</v>
      </c>
      <c r="W44" s="66">
        <v>0</v>
      </c>
      <c r="X44" s="66"/>
      <c r="Y44" s="74">
        <f>Y42+Y25+Y9</f>
        <v>30</v>
      </c>
      <c r="Z44" s="5"/>
      <c r="AA44" s="5"/>
      <c r="AB44" s="5"/>
    </row>
    <row r="45" spans="1:28" ht="12.75">
      <c r="A45" s="4"/>
      <c r="B45" s="4"/>
      <c r="C45" s="43" t="s">
        <v>13</v>
      </c>
      <c r="D45" s="42"/>
      <c r="E45" s="21"/>
      <c r="F45" s="42"/>
      <c r="G45" s="22"/>
      <c r="H45" s="22"/>
      <c r="I45" s="22">
        <f>COUNTIF(I10:I44,"s")</f>
        <v>0</v>
      </c>
      <c r="J45" s="22"/>
      <c r="K45" s="22"/>
      <c r="L45" s="22"/>
      <c r="M45" s="22"/>
      <c r="N45" s="22">
        <f>COUNTIF(N11:N44,"s")</f>
        <v>0</v>
      </c>
      <c r="O45" s="22"/>
      <c r="P45" s="22"/>
      <c r="Q45" s="22"/>
      <c r="R45" s="22"/>
      <c r="S45" s="22">
        <f>COUNTIF(S10:S44,"s")</f>
        <v>0</v>
      </c>
      <c r="T45" s="22"/>
      <c r="U45" s="22"/>
      <c r="V45" s="22"/>
      <c r="W45" s="22"/>
      <c r="X45" s="22">
        <f>COUNTIF(X10:X44,"s")</f>
        <v>3</v>
      </c>
      <c r="Y45" s="22"/>
      <c r="Z45" s="5"/>
      <c r="AA45" s="5"/>
      <c r="AB45" s="5"/>
    </row>
    <row r="46" spans="1:28" ht="12.75">
      <c r="A46" s="4"/>
      <c r="B46" s="4"/>
      <c r="C46" s="44" t="s">
        <v>14</v>
      </c>
      <c r="D46" s="16"/>
      <c r="E46" s="17"/>
      <c r="F46" s="16"/>
      <c r="G46" s="3"/>
      <c r="H46" s="3"/>
      <c r="I46" s="3">
        <f>COUNTIF(I10:I44,"v")</f>
        <v>4</v>
      </c>
      <c r="J46" s="3"/>
      <c r="K46" s="3"/>
      <c r="L46" s="3"/>
      <c r="M46" s="3"/>
      <c r="N46" s="3">
        <f>COUNTIF(N11:N44,"v")</f>
        <v>4</v>
      </c>
      <c r="O46" s="3"/>
      <c r="P46" s="3"/>
      <c r="Q46" s="3"/>
      <c r="R46" s="3"/>
      <c r="S46" s="3">
        <f>COUNTIF(S10:S44,"v")</f>
        <v>4</v>
      </c>
      <c r="T46" s="3"/>
      <c r="U46" s="3"/>
      <c r="V46" s="3"/>
      <c r="W46" s="3"/>
      <c r="X46" s="3">
        <f>COUNTIF(X10:X44,"v")</f>
        <v>0</v>
      </c>
      <c r="Y46" s="3"/>
      <c r="Z46" s="5"/>
      <c r="AA46" s="5"/>
      <c r="AB46" s="5"/>
    </row>
    <row r="47" spans="1:28" ht="12.75">
      <c r="A47" s="4"/>
      <c r="B47" s="4"/>
      <c r="C47" s="44" t="s">
        <v>25</v>
      </c>
      <c r="D47" s="16"/>
      <c r="E47" s="17"/>
      <c r="F47" s="16"/>
      <c r="G47" s="3"/>
      <c r="H47" s="3"/>
      <c r="I47" s="3">
        <f>COUNTIF(I10:I44,"é")</f>
        <v>4</v>
      </c>
      <c r="J47" s="3"/>
      <c r="K47" s="3"/>
      <c r="L47" s="3"/>
      <c r="M47" s="3"/>
      <c r="N47" s="3">
        <f>COUNTIF(N11:N44,"é")</f>
        <v>4</v>
      </c>
      <c r="O47" s="3"/>
      <c r="P47" s="3"/>
      <c r="Q47" s="3"/>
      <c r="R47" s="3"/>
      <c r="S47" s="3">
        <f>COUNTIF(S10:S44,"é")</f>
        <v>3</v>
      </c>
      <c r="T47" s="3"/>
      <c r="U47" s="3"/>
      <c r="V47" s="3"/>
      <c r="W47" s="3"/>
      <c r="X47" s="3">
        <f>COUNTIF(X10:X44,"é")</f>
        <v>4</v>
      </c>
      <c r="Y47" s="3"/>
      <c r="Z47" s="5"/>
      <c r="AA47" s="5"/>
      <c r="AB47" s="5"/>
    </row>
    <row r="48" spans="1:28" ht="13.5" thickBot="1">
      <c r="A48" s="4"/>
      <c r="B48" s="4"/>
      <c r="C48" s="45" t="s">
        <v>17</v>
      </c>
      <c r="D48" s="18"/>
      <c r="E48" s="19"/>
      <c r="F48" s="18"/>
      <c r="G48" s="20"/>
      <c r="H48" s="20"/>
      <c r="I48" s="20">
        <f>COUNTIF(I10:I44,"e")</f>
        <v>0</v>
      </c>
      <c r="J48" s="20"/>
      <c r="K48" s="20"/>
      <c r="L48" s="20"/>
      <c r="M48" s="20"/>
      <c r="N48" s="20">
        <f>COUNTIF(N11:N44,"e")</f>
        <v>0</v>
      </c>
      <c r="O48" s="20"/>
      <c r="P48" s="20"/>
      <c r="Q48" s="20"/>
      <c r="R48" s="20"/>
      <c r="S48" s="20">
        <f>COUNTIF(S10:S44,"e")</f>
        <v>0</v>
      </c>
      <c r="T48" s="20"/>
      <c r="U48" s="20"/>
      <c r="V48" s="20"/>
      <c r="W48" s="20"/>
      <c r="X48" s="20">
        <f>COUNTIF(X10:X44,"e")</f>
        <v>0</v>
      </c>
      <c r="Y48" s="20"/>
      <c r="Z48" s="5"/>
      <c r="AA48" s="5"/>
      <c r="AB48" s="5"/>
    </row>
    <row r="49" spans="1:28" ht="12.75">
      <c r="A49" s="86" t="s">
        <v>18</v>
      </c>
      <c r="B49" s="4"/>
      <c r="C49" s="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2"/>
      <c r="B50" s="53" t="s">
        <v>5</v>
      </c>
      <c r="C50" s="54" t="s">
        <v>53</v>
      </c>
      <c r="D50" s="2"/>
      <c r="E50" s="53"/>
      <c r="F50" s="54"/>
      <c r="G50" s="2"/>
      <c r="H50" s="2"/>
      <c r="I50" s="2"/>
      <c r="J50" s="2"/>
      <c r="K50" s="2"/>
      <c r="L50" s="2"/>
      <c r="M50" s="5"/>
      <c r="N50" s="5"/>
      <c r="O50" s="5"/>
      <c r="P50" s="5"/>
      <c r="Q50" s="5"/>
      <c r="R50" s="5"/>
      <c r="S50" s="5"/>
      <c r="T50" s="5"/>
      <c r="U50" s="15"/>
      <c r="V50" s="15"/>
      <c r="W50" s="15"/>
      <c r="X50" s="15"/>
      <c r="Y50" s="15"/>
      <c r="Z50" s="8"/>
      <c r="AA50" s="8"/>
      <c r="AB50" s="8"/>
    </row>
    <row r="51" spans="1:28" ht="12.75">
      <c r="A51" s="2"/>
      <c r="B51" s="53" t="s">
        <v>6</v>
      </c>
      <c r="C51" s="54" t="s">
        <v>90</v>
      </c>
      <c r="D51" s="2"/>
      <c r="E51" s="53"/>
      <c r="F51" s="5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>
      <c r="A52" s="2"/>
      <c r="B52" s="53" t="s">
        <v>7</v>
      </c>
      <c r="C52" s="54" t="s">
        <v>54</v>
      </c>
      <c r="D52" s="2"/>
      <c r="E52" s="53"/>
      <c r="F52" s="54"/>
      <c r="G52" s="2"/>
      <c r="H52" s="2"/>
      <c r="I52" s="2"/>
      <c r="J52" s="2"/>
      <c r="K52" s="2"/>
      <c r="L52" s="2"/>
      <c r="M52" s="5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</sheetData>
  <mergeCells count="14">
    <mergeCell ref="Z6:AB7"/>
    <mergeCell ref="Z8:AB8"/>
    <mergeCell ref="A6:A7"/>
    <mergeCell ref="B6:B7"/>
    <mergeCell ref="C6:C7"/>
    <mergeCell ref="F7:J7"/>
    <mergeCell ref="K7:O7"/>
    <mergeCell ref="E6:E7"/>
    <mergeCell ref="U7:Y7"/>
    <mergeCell ref="D6:D7"/>
    <mergeCell ref="F6:Y6"/>
    <mergeCell ref="P7:T7"/>
    <mergeCell ref="A44:C44"/>
    <mergeCell ref="A9:C9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2010-03-26T10:21:02Z</cp:lastPrinted>
  <dcterms:created xsi:type="dcterms:W3CDTF">2006-03-29T07:49:40Z</dcterms:created>
  <dcterms:modified xsi:type="dcterms:W3CDTF">2012-07-08T20:45:27Z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