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<sst xmlns="http://schemas.openxmlformats.org/spreadsheetml/2006/main" count="151" uniqueCount="108">
  <si>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</si>
  <si>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</si>
  <si>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</si>
  <si>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</si>
  <si>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</si>
  <si>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</si>
  <si>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</si>
  <si>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</si>
  <si>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</si>
  <si>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</si>
  <si>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</si>
  <si>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</si>
  <si>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</si>
  <si>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</si>
  <si>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</si>
  <si>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</si>
  <si>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</si>
  <si>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</si>
  <si>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</si>
  <si>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</si>
  <si>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</si>
  <si>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</si>
  <si>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</si>
  <si>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</si>
  <si>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Muzeológiai ismeretek, mérnöki etika</t>
  </si>
  <si>
    <t>Jármű motorok</t>
  </si>
  <si>
    <t>Gépjárművek üzemanyagellátó rendszerei</t>
  </si>
  <si>
    <t>Gépjármű villamosság</t>
  </si>
  <si>
    <t>Erőátvitel, futóművek</t>
  </si>
  <si>
    <t>Felépítmények</t>
  </si>
  <si>
    <t>Hegesztés, hőkezelés</t>
  </si>
  <si>
    <t>Felületvédelem és kikészítés</t>
  </si>
  <si>
    <t>Hibafelvételezés és dokumentálás</t>
  </si>
  <si>
    <t>Műanyag alkatrészek kis darabszámú gyártása</t>
  </si>
  <si>
    <t>Szakdolgozat</t>
  </si>
  <si>
    <t>Különleges technológiák</t>
  </si>
  <si>
    <t>Évközi jegy (é)</t>
  </si>
  <si>
    <t>é</t>
  </si>
  <si>
    <t>Gépjármű történet *</t>
  </si>
  <si>
    <t>Korszerű technológiák ***</t>
  </si>
  <si>
    <t>*</t>
  </si>
  <si>
    <t>A tétel Gépjármű történet, B tétel Magyar járműgyártás története</t>
  </si>
  <si>
    <t>**</t>
  </si>
  <si>
    <t>***</t>
  </si>
  <si>
    <t>A tétel Korszerű technológiák, B tétel Korhű- és különleges technológiák</t>
  </si>
  <si>
    <t>Általános gépjármű ismeretek</t>
  </si>
  <si>
    <t>Korhű és korszerű gyártási környezet</t>
  </si>
  <si>
    <t>Mérnöki készségek fejlesztése</t>
  </si>
  <si>
    <t>Dokumentálás, jogi ismeretek</t>
  </si>
  <si>
    <t>Összesen és félévenként:</t>
  </si>
  <si>
    <t>Óbudai Egyetem</t>
  </si>
  <si>
    <t>mintatanterv</t>
  </si>
  <si>
    <t>Integrált gyakorlat I.</t>
  </si>
  <si>
    <t>Integrált gyakorlat II.</t>
  </si>
  <si>
    <t>Korhű és korszerű technológiák I.</t>
  </si>
  <si>
    <t>Korhű és korszerű technológiák II.</t>
  </si>
  <si>
    <t>Matematikai módszerek I.</t>
  </si>
  <si>
    <t>Matematikai módszerek II.</t>
  </si>
  <si>
    <t>Méréstechnika I.</t>
  </si>
  <si>
    <t>Méréstechnika II.</t>
  </si>
  <si>
    <t>Minőség biztosítás I.</t>
  </si>
  <si>
    <t>Minőség biztosítás II.</t>
  </si>
  <si>
    <t>Minőség biztosítás III.</t>
  </si>
  <si>
    <t>óra/
félév</t>
  </si>
  <si>
    <t>levelező munkarend</t>
  </si>
  <si>
    <t>veterán-gépjármű restaurátor szakirányú továbbképzési szak</t>
  </si>
  <si>
    <t>Gépjármű történet, nemzetközi járműgyártás története</t>
  </si>
  <si>
    <t>Gépjármű történet, magyar járműgyártás története</t>
  </si>
  <si>
    <t>Gépjármű szerkezetJármű motorok **</t>
  </si>
  <si>
    <t>A tétel Jármű motorok, Gépjármű villamosság,  B tétel erőátvitel, futóművek, Felépítmények</t>
  </si>
  <si>
    <t>Munkavédelem, ergonómia</t>
  </si>
  <si>
    <t>Anyagtudomány I. Fémes anyagok</t>
  </si>
  <si>
    <t>Anyagtudomány II. Nem fémes anyagok</t>
  </si>
  <si>
    <t>Anyagtudomány III. Restaurálási anyagok</t>
  </si>
  <si>
    <t>képzéskód, szakkód: BSLCVR, BSLCVR</t>
  </si>
  <si>
    <t>Lemezalakítás</t>
  </si>
  <si>
    <t>a</t>
  </si>
  <si>
    <t>mintatanterv-kód: BSLCVRXXM0F19 (Σ120 krd)</t>
  </si>
  <si>
    <t>BFKJT11VLK</t>
  </si>
  <si>
    <t>BFKJT22VLK</t>
  </si>
  <si>
    <t>BFKJM11VLK</t>
  </si>
  <si>
    <t>BFKUR11VLK</t>
  </si>
  <si>
    <t>BFKGV13VLK</t>
  </si>
  <si>
    <t>BFKEF14VLK</t>
  </si>
  <si>
    <t>BFKFE12VLK</t>
  </si>
  <si>
    <t>BFKIG12VLK</t>
  </si>
  <si>
    <t>BFKIG23VLK</t>
  </si>
  <si>
    <t>BFKAT11VLK</t>
  </si>
  <si>
    <t>BFKAT22VLK</t>
  </si>
  <si>
    <t>BFKAT33VLK</t>
  </si>
  <si>
    <t>BFKLA12VLK</t>
  </si>
  <si>
    <t>BFKHH12VLK</t>
  </si>
  <si>
    <t>BFKFV13VLK</t>
  </si>
  <si>
    <t>BFKKK13VLK</t>
  </si>
  <si>
    <t>BFKKK24VLK</t>
  </si>
  <si>
    <t>BFKKT14VLK</t>
  </si>
  <si>
    <t>BFKMG13VLK</t>
  </si>
  <si>
    <t>BFKMM11VLK</t>
  </si>
  <si>
    <t>BFKMM22VLK</t>
  </si>
  <si>
    <t>BFKMT11VLK</t>
  </si>
  <si>
    <t>BFKMT22VLK</t>
  </si>
  <si>
    <t>BFKMZ13VLK</t>
  </si>
  <si>
    <t>BFKMB12VLK</t>
  </si>
  <si>
    <t>BFKMB23VLK</t>
  </si>
  <si>
    <t>BFKMB34VLK</t>
  </si>
  <si>
    <t>BFKME14VLK</t>
  </si>
  <si>
    <t>BFKHD14VLK</t>
  </si>
  <si>
    <t>BFKSD14VLK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</si>
</sst>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5" fillId="0" borderId="3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4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4" fillId="0" borderId="3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45" xfId="0" applyFont="1" applyBorder="1" applyAlignment="1">
      <alignment vertical="top" wrapText="1" shrinkToFit="1" readingOrder="1"/>
    </xf>
    <xf numFmtId="0" fontId="5" fillId="0" borderId="49" xfId="0" applyFont="1" applyBorder="1" applyAlignment="1">
      <alignment wrapText="1"/>
    </xf>
    <xf numFmtId="0" fontId="4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24" borderId="46" xfId="0" applyFont="1" applyFill="1" applyBorder="1" applyAlignment="1">
      <alignment/>
    </xf>
    <xf numFmtId="0" fontId="5" fillId="24" borderId="46" xfId="0" applyFont="1" applyFill="1" applyBorder="1" applyAlignment="1">
      <alignment wrapText="1"/>
    </xf>
    <xf numFmtId="0" fontId="5" fillId="24" borderId="46" xfId="0" applyFont="1" applyFill="1" applyBorder="1" applyAlignment="1">
      <alignment vertical="top" wrapText="1"/>
    </xf>
    <xf numFmtId="0" fontId="4" fillId="24" borderId="46" xfId="0" applyFont="1" applyFill="1" applyBorder="1" applyAlignment="1">
      <alignment horizontal="center" vertical="top" wrapText="1"/>
    </xf>
    <xf numFmtId="0" fontId="5" fillId="24" borderId="46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/>
    </xf>
    <xf numFmtId="0" fontId="4" fillId="24" borderId="55" xfId="0" applyFont="1" applyFill="1" applyBorder="1" applyAlignment="1">
      <alignment/>
    </xf>
    <xf numFmtId="0" fontId="4" fillId="24" borderId="46" xfId="0" applyFont="1" applyFill="1" applyBorder="1" applyAlignment="1">
      <alignment/>
    </xf>
    <xf numFmtId="0" fontId="4" fillId="24" borderId="56" xfId="0" applyFont="1" applyFill="1" applyBorder="1" applyAlignment="1">
      <alignment horizontal="right"/>
    </xf>
    <xf numFmtId="0" fontId="4" fillId="24" borderId="57" xfId="0" applyFont="1" applyFill="1" applyBorder="1" applyAlignment="1">
      <alignment horizontal="right"/>
    </xf>
    <xf numFmtId="0" fontId="4" fillId="24" borderId="58" xfId="0" applyFont="1" applyFill="1" applyBorder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0" fillId="24" borderId="46" xfId="0" applyFont="1" applyFill="1" applyBorder="1" applyAlignment="1">
      <alignment/>
    </xf>
    <xf numFmtId="0" fontId="4" fillId="24" borderId="46" xfId="0" applyFont="1" applyFill="1" applyBorder="1" applyAlignment="1">
      <alignment horizontal="center"/>
    </xf>
    <xf numFmtId="0" fontId="11" fillId="24" borderId="46" xfId="0" applyFont="1" applyFill="1" applyBorder="1" applyAlignment="1">
      <alignment/>
    </xf>
    <xf numFmtId="0" fontId="5" fillId="0" borderId="43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68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74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76" xfId="0" applyFont="1" applyBorder="1" applyAlignment="1">
      <alignment horizontal="center" wrapText="1"/>
    </xf>
    <xf numFmtId="0" fontId="5" fillId="0" borderId="68" xfId="0" applyFont="1" applyFill="1" applyBorder="1" applyAlignment="1">
      <alignment horizontal="center" wrapText="1"/>
    </xf>
    <xf numFmtId="0" fontId="5" fillId="0" borderId="69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0" borderId="78" xfId="0" applyFont="1" applyFill="1" applyBorder="1" applyAlignment="1">
      <alignment horizontal="center" wrapText="1"/>
    </xf>
    <xf numFmtId="0" fontId="5" fillId="0" borderId="79" xfId="0" applyFont="1" applyFill="1" applyBorder="1" applyAlignment="1">
      <alignment horizontal="center" wrapText="1"/>
    </xf>
    <xf numFmtId="0" fontId="0" fillId="24" borderId="49" xfId="0" applyFont="1" applyFill="1" applyBorder="1" applyAlignment="1">
      <alignment/>
    </xf>
    <xf numFmtId="0" fontId="5" fillId="0" borderId="8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49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24" borderId="81" xfId="0" applyFont="1" applyFill="1" applyBorder="1" applyAlignment="1">
      <alignment horizontal="left"/>
    </xf>
    <xf numFmtId="0" fontId="4" fillId="24" borderId="82" xfId="0" applyFont="1" applyFill="1" applyBorder="1" applyAlignment="1">
      <alignment horizontal="left"/>
    </xf>
    <xf numFmtId="0" fontId="4" fillId="24" borderId="58" xfId="0" applyFont="1" applyFill="1" applyBorder="1" applyAlignment="1">
      <alignment horizontal="left"/>
    </xf>
    <xf numFmtId="0" fontId="4" fillId="24" borderId="81" xfId="0" applyFont="1" applyFill="1" applyBorder="1" applyAlignment="1">
      <alignment/>
    </xf>
    <xf numFmtId="0" fontId="5" fillId="24" borderId="82" xfId="0" applyFont="1" applyFill="1" applyBorder="1" applyAlignment="1">
      <alignment/>
    </xf>
    <xf numFmtId="0" fontId="5" fillId="24" borderId="46" xfId="0" applyFont="1" applyFill="1" applyBorder="1" applyAlignment="1">
      <alignment wrapText="1"/>
    </xf>
    <xf numFmtId="0" fontId="0" fillId="24" borderId="46" xfId="0" applyFill="1" applyBorder="1" applyAlignment="1">
      <alignment/>
    </xf>
    <xf numFmtId="0" fontId="4" fillId="0" borderId="82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center" vertical="center" wrapText="1" shrinkToFit="1"/>
    </xf>
    <xf numFmtId="0" fontId="4" fillId="0" borderId="4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2.75" customHeight="1">
      <c r="A1" s="159" t="s">
        <v>50</v>
      </c>
      <c r="B1" s="160"/>
      <c r="C1" s="1"/>
      <c r="D1" s="1"/>
      <c r="E1" s="1"/>
      <c r="F1" s="1"/>
      <c r="G1" s="1"/>
      <c r="H1" s="1"/>
      <c r="I1" s="165" t="s">
        <v>51</v>
      </c>
      <c r="J1" s="1"/>
      <c r="L1" s="161"/>
      <c r="M1" s="161"/>
      <c r="O1" s="162"/>
      <c r="P1" s="1"/>
      <c r="Q1" s="1"/>
      <c r="R1" s="163"/>
      <c r="S1" s="164"/>
      <c r="T1" s="164"/>
      <c r="U1" s="164"/>
      <c r="V1" s="164"/>
      <c r="X1" s="164"/>
      <c r="Y1" s="164"/>
      <c r="Z1" s="164"/>
      <c r="AA1" s="164"/>
      <c r="AB1" s="164"/>
    </row>
    <row r="2" spans="1:28" ht="12.75" customHeight="1">
      <c r="A2" s="159" t="s">
        <v>19</v>
      </c>
      <c r="B2" s="160"/>
      <c r="C2" s="1"/>
      <c r="D2" s="1"/>
      <c r="E2" s="1"/>
      <c r="F2" s="1"/>
      <c r="G2" s="70"/>
      <c r="H2" s="1"/>
      <c r="I2" s="165" t="s">
        <v>65</v>
      </c>
      <c r="J2" s="1"/>
      <c r="L2" s="1"/>
      <c r="M2" s="1"/>
      <c r="O2" s="1"/>
      <c r="P2" s="70"/>
      <c r="Q2" s="1"/>
      <c r="R2" s="166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167"/>
      <c r="B3" s="168"/>
      <c r="C3" s="168"/>
      <c r="D3" s="168"/>
      <c r="E3" s="168"/>
      <c r="F3" s="168"/>
      <c r="G3" s="168"/>
      <c r="H3" s="168"/>
      <c r="I3" s="169" t="s">
        <v>74</v>
      </c>
      <c r="J3" s="168"/>
      <c r="L3" s="168"/>
      <c r="M3" s="168"/>
      <c r="O3" s="168"/>
      <c r="P3" s="168"/>
      <c r="Q3" s="168"/>
      <c r="R3" s="168"/>
      <c r="S3" s="168"/>
      <c r="T3" s="168"/>
      <c r="U3" s="168"/>
      <c r="V3" s="168"/>
      <c r="X3" s="173" t="s">
        <v>64</v>
      </c>
      <c r="Y3" s="168"/>
      <c r="Z3" s="168"/>
      <c r="AA3" s="168"/>
      <c r="AB3" s="168"/>
    </row>
    <row r="4" spans="1:28" ht="12.75" customHeight="1" thickBot="1">
      <c r="A4" s="170" t="s">
        <v>77</v>
      </c>
      <c r="B4" s="171"/>
      <c r="C4" s="17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34" customFormat="1" ht="12.75" customHeight="1" thickBot="1">
      <c r="A5" s="194" t="s">
        <v>0</v>
      </c>
      <c r="B5" s="188" t="s">
        <v>1</v>
      </c>
      <c r="C5" s="188" t="s">
        <v>2</v>
      </c>
      <c r="D5" s="174" t="s">
        <v>63</v>
      </c>
      <c r="E5" s="196" t="s">
        <v>15</v>
      </c>
      <c r="F5" s="176" t="s">
        <v>3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7"/>
      <c r="Z5" s="188" t="s">
        <v>4</v>
      </c>
      <c r="AA5" s="189"/>
      <c r="AB5" s="190"/>
    </row>
    <row r="6" spans="1:28" s="34" customFormat="1" ht="12.75" customHeight="1" thickBot="1">
      <c r="A6" s="195"/>
      <c r="B6" s="191"/>
      <c r="C6" s="191"/>
      <c r="D6" s="175"/>
      <c r="E6" s="197"/>
      <c r="F6" s="176" t="s">
        <v>20</v>
      </c>
      <c r="G6" s="177"/>
      <c r="H6" s="177"/>
      <c r="I6" s="177"/>
      <c r="J6" s="178"/>
      <c r="K6" s="176" t="s">
        <v>21</v>
      </c>
      <c r="L6" s="177"/>
      <c r="M6" s="177"/>
      <c r="N6" s="177"/>
      <c r="O6" s="178"/>
      <c r="P6" s="176" t="s">
        <v>22</v>
      </c>
      <c r="Q6" s="177"/>
      <c r="R6" s="177"/>
      <c r="S6" s="177"/>
      <c r="T6" s="178"/>
      <c r="U6" s="176" t="s">
        <v>23</v>
      </c>
      <c r="V6" s="177"/>
      <c r="W6" s="177"/>
      <c r="X6" s="177"/>
      <c r="Y6" s="178"/>
      <c r="Z6" s="191"/>
      <c r="AA6" s="192"/>
      <c r="AB6" s="193"/>
    </row>
    <row r="7" spans="1:28" s="34" customFormat="1" ht="12.75" customHeight="1" thickBot="1">
      <c r="A7" s="35"/>
      <c r="B7" s="36"/>
      <c r="C7" s="37"/>
      <c r="D7" s="38"/>
      <c r="E7" s="39"/>
      <c r="F7" s="37" t="s">
        <v>8</v>
      </c>
      <c r="G7" s="37" t="s">
        <v>9</v>
      </c>
      <c r="H7" s="37" t="s">
        <v>10</v>
      </c>
      <c r="I7" s="37" t="s">
        <v>11</v>
      </c>
      <c r="J7" s="40" t="s">
        <v>12</v>
      </c>
      <c r="K7" s="38" t="s">
        <v>8</v>
      </c>
      <c r="L7" s="37" t="s">
        <v>9</v>
      </c>
      <c r="M7" s="37" t="s">
        <v>10</v>
      </c>
      <c r="N7" s="37" t="s">
        <v>11</v>
      </c>
      <c r="O7" s="41" t="s">
        <v>12</v>
      </c>
      <c r="P7" s="37" t="s">
        <v>8</v>
      </c>
      <c r="Q7" s="37" t="s">
        <v>9</v>
      </c>
      <c r="R7" s="37" t="s">
        <v>10</v>
      </c>
      <c r="S7" s="37" t="s">
        <v>11</v>
      </c>
      <c r="T7" s="40" t="s">
        <v>12</v>
      </c>
      <c r="U7" s="38" t="s">
        <v>8</v>
      </c>
      <c r="V7" s="37" t="s">
        <v>9</v>
      </c>
      <c r="W7" s="37" t="s">
        <v>10</v>
      </c>
      <c r="X7" s="37" t="s">
        <v>11</v>
      </c>
      <c r="Y7" s="41" t="s">
        <v>12</v>
      </c>
      <c r="Z7" s="191"/>
      <c r="AA7" s="192"/>
      <c r="AB7" s="193"/>
    </row>
    <row r="8" spans="1:28" s="7" customFormat="1" ht="13.5" thickBot="1">
      <c r="A8" s="182" t="s">
        <v>45</v>
      </c>
      <c r="B8" s="183"/>
      <c r="C8" s="183"/>
      <c r="D8" s="97">
        <f>D18</f>
        <v>144</v>
      </c>
      <c r="E8" s="97">
        <f>E18</f>
        <v>40</v>
      </c>
      <c r="F8" s="98">
        <f>F18</f>
        <v>40</v>
      </c>
      <c r="G8" s="98">
        <f>G18</f>
        <v>0</v>
      </c>
      <c r="H8" s="98">
        <f>H18</f>
        <v>0</v>
      </c>
      <c r="I8" s="98"/>
      <c r="J8" s="98">
        <f>J18</f>
        <v>10</v>
      </c>
      <c r="K8" s="98">
        <f>K18</f>
        <v>28</v>
      </c>
      <c r="L8" s="98">
        <f>L18</f>
        <v>0</v>
      </c>
      <c r="M8" s="98">
        <f>M18</f>
        <v>16</v>
      </c>
      <c r="N8" s="98"/>
      <c r="O8" s="98">
        <v>13</v>
      </c>
      <c r="P8" s="98">
        <f>P18</f>
        <v>32</v>
      </c>
      <c r="Q8" s="98">
        <f>Q18</f>
        <v>0</v>
      </c>
      <c r="R8" s="98">
        <f>R18</f>
        <v>16</v>
      </c>
      <c r="S8" s="98"/>
      <c r="T8" s="98">
        <f>T18</f>
        <v>13</v>
      </c>
      <c r="U8" s="98">
        <f>U18</f>
        <v>12</v>
      </c>
      <c r="V8" s="98">
        <f>V18</f>
        <v>0</v>
      </c>
      <c r="W8" s="98">
        <f>W18</f>
        <v>0</v>
      </c>
      <c r="X8" s="98"/>
      <c r="Y8" s="99">
        <f>Y18</f>
        <v>4</v>
      </c>
      <c r="Z8" s="100"/>
      <c r="AA8" s="101"/>
      <c r="AB8" s="102"/>
    </row>
    <row r="9" spans="1:28" s="9" customFormat="1" ht="14.25" thickBot="1" thickTop="1">
      <c r="A9" s="64">
        <v>1</v>
      </c>
      <c r="B9" s="66" t="s">
        <v>78</v>
      </c>
      <c r="C9" s="80" t="s">
        <v>66</v>
      </c>
      <c r="D9" s="68">
        <f>F9</f>
        <v>20</v>
      </c>
      <c r="E9" s="68">
        <f>J9</f>
        <v>5</v>
      </c>
      <c r="F9" s="42">
        <v>20</v>
      </c>
      <c r="G9" s="43">
        <v>0</v>
      </c>
      <c r="H9" s="43">
        <v>0</v>
      </c>
      <c r="I9" s="43" t="s">
        <v>37</v>
      </c>
      <c r="J9" s="44">
        <v>5</v>
      </c>
      <c r="K9" s="45"/>
      <c r="L9" s="43"/>
      <c r="M9" s="43"/>
      <c r="N9" s="43"/>
      <c r="O9" s="46"/>
      <c r="P9" s="42"/>
      <c r="Q9" s="43"/>
      <c r="R9" s="43"/>
      <c r="S9" s="43"/>
      <c r="T9" s="44"/>
      <c r="U9" s="45"/>
      <c r="V9" s="43"/>
      <c r="W9" s="43"/>
      <c r="X9" s="43"/>
      <c r="Y9" s="46"/>
      <c r="Z9" s="103"/>
      <c r="AA9" s="105"/>
      <c r="AB9" s="91"/>
    </row>
    <row r="10" spans="1:28" s="9" customFormat="1" ht="13.5" thickBot="1">
      <c r="A10" s="8">
        <f>A9+1</f>
        <v>2</v>
      </c>
      <c r="B10" s="109" t="s">
        <v>79</v>
      </c>
      <c r="C10" s="67" t="s">
        <v>67</v>
      </c>
      <c r="D10" s="78">
        <f>K10</f>
        <v>16</v>
      </c>
      <c r="E10" s="78">
        <f>O10</f>
        <v>4</v>
      </c>
      <c r="F10" s="42"/>
      <c r="G10" s="43"/>
      <c r="H10" s="43"/>
      <c r="I10" s="121"/>
      <c r="J10" s="122"/>
      <c r="K10" s="84">
        <v>16</v>
      </c>
      <c r="L10" s="83">
        <v>0</v>
      </c>
      <c r="M10" s="83">
        <v>0</v>
      </c>
      <c r="N10" s="83" t="s">
        <v>37</v>
      </c>
      <c r="O10" s="85">
        <v>4</v>
      </c>
      <c r="P10" s="4"/>
      <c r="Q10" s="4"/>
      <c r="R10" s="4"/>
      <c r="S10" s="43"/>
      <c r="T10" s="44"/>
      <c r="U10" s="45"/>
      <c r="V10" s="43"/>
      <c r="W10" s="43"/>
      <c r="X10" s="43"/>
      <c r="Y10" s="46"/>
      <c r="Z10" s="103">
        <v>1</v>
      </c>
      <c r="AA10" s="105"/>
      <c r="AB10" s="91"/>
    </row>
    <row r="11" spans="1:28" s="4" customFormat="1" ht="13.5" thickBot="1">
      <c r="A11" s="8">
        <f aca="true" t="shared" si="0" ref="A11:A17">A10+1</f>
        <v>3</v>
      </c>
      <c r="B11" s="63" t="s">
        <v>80</v>
      </c>
      <c r="C11" s="67" t="s">
        <v>25</v>
      </c>
      <c r="D11" s="69">
        <f>F11</f>
        <v>20</v>
      </c>
      <c r="E11" s="69">
        <f>J11</f>
        <v>5</v>
      </c>
      <c r="F11" s="47">
        <v>20</v>
      </c>
      <c r="G11" s="13">
        <v>0</v>
      </c>
      <c r="H11" s="13">
        <v>0</v>
      </c>
      <c r="I11" s="121" t="s">
        <v>16</v>
      </c>
      <c r="J11" s="122">
        <v>5</v>
      </c>
      <c r="K11" s="84"/>
      <c r="L11" s="83"/>
      <c r="M11" s="83"/>
      <c r="N11" s="83"/>
      <c r="O11" s="85"/>
      <c r="S11" s="49"/>
      <c r="T11" s="50"/>
      <c r="U11" s="51"/>
      <c r="V11" s="49"/>
      <c r="W11" s="49"/>
      <c r="X11" s="49"/>
      <c r="Y11" s="52"/>
      <c r="Z11" s="22"/>
      <c r="AA11" s="53"/>
      <c r="AB11" s="23"/>
    </row>
    <row r="12" spans="1:28" s="4" customFormat="1" ht="13.5" thickBot="1">
      <c r="A12" s="8">
        <f t="shared" si="0"/>
        <v>4</v>
      </c>
      <c r="B12" s="63" t="s">
        <v>81</v>
      </c>
      <c r="C12" s="67" t="s">
        <v>26</v>
      </c>
      <c r="D12" s="69">
        <f>K12</f>
        <v>12</v>
      </c>
      <c r="E12" s="69">
        <f>O12</f>
        <v>4</v>
      </c>
      <c r="I12" s="121"/>
      <c r="J12" s="122"/>
      <c r="K12" s="84">
        <v>12</v>
      </c>
      <c r="L12" s="83">
        <v>0</v>
      </c>
      <c r="M12" s="83">
        <v>0</v>
      </c>
      <c r="N12" s="83" t="s">
        <v>16</v>
      </c>
      <c r="O12" s="85">
        <v>4</v>
      </c>
      <c r="S12" s="55"/>
      <c r="T12" s="56"/>
      <c r="U12" s="57"/>
      <c r="V12" s="55"/>
      <c r="W12" s="55"/>
      <c r="X12" s="55"/>
      <c r="Y12" s="58"/>
      <c r="Z12" s="22"/>
      <c r="AA12" s="53"/>
      <c r="AB12" s="23"/>
    </row>
    <row r="13" spans="1:28" s="4" customFormat="1" ht="13.5" thickBot="1">
      <c r="A13" s="8">
        <f t="shared" si="0"/>
        <v>5</v>
      </c>
      <c r="B13" s="63" t="s">
        <v>82</v>
      </c>
      <c r="C13" s="67" t="s">
        <v>27</v>
      </c>
      <c r="D13" s="69">
        <f>P13</f>
        <v>20</v>
      </c>
      <c r="E13" s="69">
        <f>T13</f>
        <v>4</v>
      </c>
      <c r="F13" s="32"/>
      <c r="G13" s="17"/>
      <c r="H13" s="17"/>
      <c r="I13" s="121"/>
      <c r="J13" s="122"/>
      <c r="K13" s="84"/>
      <c r="L13" s="83"/>
      <c r="M13" s="83"/>
      <c r="N13" s="83"/>
      <c r="O13" s="85"/>
      <c r="P13" s="4">
        <v>20</v>
      </c>
      <c r="Q13" s="4">
        <v>0</v>
      </c>
      <c r="R13" s="4">
        <v>0</v>
      </c>
      <c r="S13" s="55" t="s">
        <v>37</v>
      </c>
      <c r="T13" s="56">
        <v>4</v>
      </c>
      <c r="U13" s="57"/>
      <c r="V13" s="55"/>
      <c r="W13" s="55"/>
      <c r="X13" s="55"/>
      <c r="Y13" s="58"/>
      <c r="Z13" s="21">
        <v>3</v>
      </c>
      <c r="AA13" s="20">
        <v>4</v>
      </c>
      <c r="AB13" s="33"/>
    </row>
    <row r="14" spans="1:28" s="4" customFormat="1" ht="13.5" thickBot="1">
      <c r="A14" s="8">
        <f t="shared" si="0"/>
        <v>6</v>
      </c>
      <c r="B14" s="63" t="s">
        <v>83</v>
      </c>
      <c r="C14" s="67" t="s">
        <v>28</v>
      </c>
      <c r="D14" s="69">
        <f>U14</f>
        <v>12</v>
      </c>
      <c r="E14" s="69">
        <f>Y14</f>
        <v>4</v>
      </c>
      <c r="F14" s="32"/>
      <c r="G14" s="17"/>
      <c r="H14" s="17"/>
      <c r="I14" s="121"/>
      <c r="J14" s="122"/>
      <c r="K14" s="84"/>
      <c r="L14" s="83"/>
      <c r="M14" s="83"/>
      <c r="N14" s="83"/>
      <c r="O14" s="85"/>
      <c r="S14" s="55"/>
      <c r="T14" s="56"/>
      <c r="U14" s="57">
        <v>12</v>
      </c>
      <c r="V14" s="55">
        <v>0</v>
      </c>
      <c r="W14" s="55">
        <v>0</v>
      </c>
      <c r="X14" s="55" t="s">
        <v>37</v>
      </c>
      <c r="Y14" s="58">
        <v>4</v>
      </c>
      <c r="Z14" s="21">
        <v>5</v>
      </c>
      <c r="AA14" s="20"/>
      <c r="AB14" s="33"/>
    </row>
    <row r="15" spans="1:28" s="4" customFormat="1" ht="13.5" thickBot="1">
      <c r="A15" s="8">
        <f t="shared" si="0"/>
        <v>7</v>
      </c>
      <c r="B15" s="63" t="s">
        <v>84</v>
      </c>
      <c r="C15" s="67" t="s">
        <v>29</v>
      </c>
      <c r="D15" s="69">
        <f>P15</f>
        <v>12</v>
      </c>
      <c r="E15" s="69">
        <f>T15</f>
        <v>4</v>
      </c>
      <c r="F15" s="32"/>
      <c r="G15" s="17"/>
      <c r="H15" s="17"/>
      <c r="I15" s="121"/>
      <c r="J15" s="122"/>
      <c r="K15" s="84"/>
      <c r="L15" s="83"/>
      <c r="M15" s="83"/>
      <c r="N15" s="83"/>
      <c r="O15" s="85"/>
      <c r="P15" s="4">
        <v>12</v>
      </c>
      <c r="Q15" s="4">
        <v>0</v>
      </c>
      <c r="R15" s="4">
        <v>0</v>
      </c>
      <c r="S15" s="17" t="s">
        <v>37</v>
      </c>
      <c r="T15" s="18">
        <v>4</v>
      </c>
      <c r="U15" s="57"/>
      <c r="V15" s="55"/>
      <c r="W15" s="55"/>
      <c r="X15" s="55"/>
      <c r="Y15" s="58"/>
      <c r="Z15" s="21"/>
      <c r="AA15" s="20"/>
      <c r="AB15" s="33"/>
    </row>
    <row r="16" spans="1:28" s="4" customFormat="1" ht="13.5" thickBot="1">
      <c r="A16" s="8">
        <f t="shared" si="0"/>
        <v>8</v>
      </c>
      <c r="B16" s="81" t="s">
        <v>85</v>
      </c>
      <c r="C16" s="110" t="s">
        <v>52</v>
      </c>
      <c r="D16" s="82">
        <f>M16</f>
        <v>16</v>
      </c>
      <c r="E16" s="82">
        <f>O16</f>
        <v>5</v>
      </c>
      <c r="F16" s="120"/>
      <c r="G16" s="121"/>
      <c r="H16" s="121"/>
      <c r="I16" s="121"/>
      <c r="J16" s="122"/>
      <c r="K16" s="84">
        <v>0</v>
      </c>
      <c r="L16" s="83">
        <v>0</v>
      </c>
      <c r="M16" s="83">
        <v>16</v>
      </c>
      <c r="N16" s="83" t="s">
        <v>37</v>
      </c>
      <c r="O16" s="85">
        <v>5</v>
      </c>
      <c r="U16" s="89"/>
      <c r="V16" s="87"/>
      <c r="W16" s="87"/>
      <c r="X16" s="87"/>
      <c r="Y16" s="90"/>
      <c r="Z16" s="111"/>
      <c r="AA16" s="112"/>
      <c r="AB16" s="113"/>
    </row>
    <row r="17" spans="1:28" s="4" customFormat="1" ht="13.5" thickBot="1">
      <c r="A17" s="8">
        <f t="shared" si="0"/>
        <v>9</v>
      </c>
      <c r="B17" s="81" t="s">
        <v>86</v>
      </c>
      <c r="C17" s="110" t="s">
        <v>53</v>
      </c>
      <c r="D17" s="82">
        <f>R17</f>
        <v>16</v>
      </c>
      <c r="E17" s="82">
        <f>T17</f>
        <v>5</v>
      </c>
      <c r="F17" s="123"/>
      <c r="G17" s="124"/>
      <c r="H17" s="124"/>
      <c r="I17" s="124"/>
      <c r="J17" s="125"/>
      <c r="K17" s="129"/>
      <c r="L17" s="130"/>
      <c r="M17" s="130"/>
      <c r="N17" s="130"/>
      <c r="O17" s="131"/>
      <c r="P17" s="86">
        <v>0</v>
      </c>
      <c r="Q17" s="87">
        <v>0</v>
      </c>
      <c r="R17" s="87">
        <v>16</v>
      </c>
      <c r="S17" s="87" t="s">
        <v>37</v>
      </c>
      <c r="T17" s="88">
        <v>5</v>
      </c>
      <c r="U17" s="132"/>
      <c r="V17" s="133"/>
      <c r="W17" s="133"/>
      <c r="X17" s="133"/>
      <c r="Y17" s="134"/>
      <c r="Z17" s="114">
        <v>8</v>
      </c>
      <c r="AA17" s="115"/>
      <c r="AB17" s="116"/>
    </row>
    <row r="18" spans="1:28" s="4" customFormat="1" ht="13.5" thickBot="1">
      <c r="A18" s="74"/>
      <c r="B18" s="81"/>
      <c r="C18" s="110"/>
      <c r="D18" s="82">
        <f>SUM(D9:D17)</f>
        <v>144</v>
      </c>
      <c r="E18" s="82">
        <f>J18+O18+T18+Y18</f>
        <v>40</v>
      </c>
      <c r="F18" s="126">
        <f>SUM(F9:F17)</f>
        <v>40</v>
      </c>
      <c r="G18" s="127">
        <f>SUM(G9:G17)</f>
        <v>0</v>
      </c>
      <c r="H18" s="127">
        <f>SUM(H9:H17)</f>
        <v>0</v>
      </c>
      <c r="I18" s="127"/>
      <c r="J18" s="128">
        <f>SUM(J9:J17)</f>
        <v>10</v>
      </c>
      <c r="K18" s="126">
        <f>SUM(K9:K17)</f>
        <v>28</v>
      </c>
      <c r="L18" s="127">
        <f>SUM(L9:L17)</f>
        <v>0</v>
      </c>
      <c r="M18" s="127">
        <f>SUM(M9:M17)</f>
        <v>16</v>
      </c>
      <c r="N18" s="127"/>
      <c r="O18" s="128">
        <f>SUM(O10:O16)</f>
        <v>13</v>
      </c>
      <c r="P18" s="79">
        <f>SUM(P9:P17)</f>
        <v>32</v>
      </c>
      <c r="Q18" s="79">
        <f>SUM(Q9:Q17)</f>
        <v>0</v>
      </c>
      <c r="R18" s="79">
        <f>SUM(R9:R17)</f>
        <v>16</v>
      </c>
      <c r="S18" s="79"/>
      <c r="T18" s="79">
        <f>SUM(T9:T17)</f>
        <v>13</v>
      </c>
      <c r="U18" s="135">
        <f>SUM(U9:U17)</f>
        <v>12</v>
      </c>
      <c r="V18" s="136">
        <f>SUM(V9:V17)</f>
        <v>0</v>
      </c>
      <c r="W18" s="136">
        <f>SUM(W9:W17)</f>
        <v>0</v>
      </c>
      <c r="X18" s="136"/>
      <c r="Y18" s="137">
        <f>SUM(Y9:Y17)</f>
        <v>4</v>
      </c>
      <c r="Z18" s="117"/>
      <c r="AA18" s="118"/>
      <c r="AB18" s="119"/>
    </row>
    <row r="19" spans="1:28" s="4" customFormat="1" ht="13.5" thickBot="1">
      <c r="A19" s="92" t="s">
        <v>46</v>
      </c>
      <c r="B19" s="93"/>
      <c r="C19" s="94"/>
      <c r="D19" s="95">
        <v>130</v>
      </c>
      <c r="E19" s="95">
        <v>34</v>
      </c>
      <c r="F19" s="107">
        <f>F30</f>
        <v>16</v>
      </c>
      <c r="G19" s="107">
        <f>G30</f>
        <v>0</v>
      </c>
      <c r="H19" s="107">
        <f>H30</f>
        <v>0</v>
      </c>
      <c r="I19" s="107"/>
      <c r="J19" s="107">
        <f>J30</f>
        <v>4</v>
      </c>
      <c r="K19" s="107">
        <f>K30</f>
        <v>36</v>
      </c>
      <c r="L19" s="107">
        <f>L30</f>
        <v>0</v>
      </c>
      <c r="M19" s="107">
        <f>M30</f>
        <v>0</v>
      </c>
      <c r="N19" s="107"/>
      <c r="O19" s="107">
        <f>O30</f>
        <v>8</v>
      </c>
      <c r="P19" s="107">
        <f>P30</f>
        <v>38</v>
      </c>
      <c r="Q19" s="107">
        <f>Q30</f>
        <v>0</v>
      </c>
      <c r="R19" s="107">
        <f>R30</f>
        <v>0</v>
      </c>
      <c r="S19" s="107"/>
      <c r="T19" s="107">
        <f>T30</f>
        <v>14</v>
      </c>
      <c r="U19" s="107">
        <f>U30</f>
        <v>36</v>
      </c>
      <c r="V19" s="107">
        <f>V30</f>
        <v>0</v>
      </c>
      <c r="W19" s="107">
        <f>W30</f>
        <v>0</v>
      </c>
      <c r="X19" s="107"/>
      <c r="Y19" s="107">
        <f>Y30</f>
        <v>8</v>
      </c>
      <c r="Z19" s="96"/>
      <c r="AA19" s="96"/>
      <c r="AB19" s="96"/>
    </row>
    <row r="20" spans="1:28" s="9" customFormat="1" ht="13.5" thickBot="1">
      <c r="A20" s="8">
        <v>10</v>
      </c>
      <c r="B20" s="67" t="s">
        <v>87</v>
      </c>
      <c r="C20" s="67" t="s">
        <v>71</v>
      </c>
      <c r="D20" s="78">
        <f>F20</f>
        <v>16</v>
      </c>
      <c r="E20" s="78">
        <f>J20</f>
        <v>4</v>
      </c>
      <c r="F20" s="42">
        <v>16</v>
      </c>
      <c r="G20" s="43">
        <v>0</v>
      </c>
      <c r="H20" s="43">
        <v>0</v>
      </c>
      <c r="I20" s="43" t="s">
        <v>16</v>
      </c>
      <c r="J20" s="44">
        <v>4</v>
      </c>
      <c r="K20" s="45"/>
      <c r="L20" s="43"/>
      <c r="M20" s="43"/>
      <c r="N20" s="43"/>
      <c r="O20" s="46"/>
      <c r="P20" s="42"/>
      <c r="Q20" s="43"/>
      <c r="R20" s="43"/>
      <c r="S20" s="43"/>
      <c r="T20" s="44"/>
      <c r="U20" s="45"/>
      <c r="V20" s="43"/>
      <c r="W20" s="43"/>
      <c r="X20" s="43"/>
      <c r="Y20" s="46"/>
      <c r="Z20" s="103"/>
      <c r="AA20" s="105"/>
      <c r="AB20" s="91"/>
    </row>
    <row r="21" spans="1:28" s="9" customFormat="1" ht="13.5" thickBot="1">
      <c r="A21" s="8">
        <f>A20+1</f>
        <v>11</v>
      </c>
      <c r="B21" s="109" t="s">
        <v>88</v>
      </c>
      <c r="C21" s="67" t="s">
        <v>72</v>
      </c>
      <c r="D21" s="78">
        <f>K21</f>
        <v>16</v>
      </c>
      <c r="E21" s="78">
        <f>O21</f>
        <v>4</v>
      </c>
      <c r="F21" s="42"/>
      <c r="G21" s="43"/>
      <c r="H21" s="43"/>
      <c r="I21" s="43"/>
      <c r="J21" s="44"/>
      <c r="K21" s="45">
        <v>16</v>
      </c>
      <c r="L21" s="43">
        <v>0</v>
      </c>
      <c r="M21" s="43">
        <v>0</v>
      </c>
      <c r="N21" s="43" t="s">
        <v>16</v>
      </c>
      <c r="O21" s="46">
        <v>4</v>
      </c>
      <c r="P21" s="42"/>
      <c r="Q21" s="43"/>
      <c r="R21" s="43"/>
      <c r="S21" s="43"/>
      <c r="T21" s="44"/>
      <c r="U21" s="45"/>
      <c r="V21" s="43"/>
      <c r="W21" s="43"/>
      <c r="X21" s="43"/>
      <c r="Y21" s="46"/>
      <c r="Z21" s="103">
        <v>10</v>
      </c>
      <c r="AA21" s="105"/>
      <c r="AB21" s="91"/>
    </row>
    <row r="22" spans="1:28" s="9" customFormat="1" ht="13.5" thickBot="1">
      <c r="A22" s="8">
        <f aca="true" t="shared" si="1" ref="A22:A29">A21+1</f>
        <v>12</v>
      </c>
      <c r="B22" s="109" t="s">
        <v>89</v>
      </c>
      <c r="C22" s="67" t="s">
        <v>73</v>
      </c>
      <c r="D22" s="78">
        <f>P22</f>
        <v>10</v>
      </c>
      <c r="E22" s="78">
        <f>T22</f>
        <v>4</v>
      </c>
      <c r="F22" s="42"/>
      <c r="G22" s="43"/>
      <c r="H22" s="43"/>
      <c r="I22" s="43"/>
      <c r="J22" s="44"/>
      <c r="K22" s="45"/>
      <c r="L22" s="43"/>
      <c r="M22" s="43"/>
      <c r="N22" s="43"/>
      <c r="O22" s="46"/>
      <c r="P22" s="42">
        <v>10</v>
      </c>
      <c r="Q22" s="43">
        <v>0</v>
      </c>
      <c r="R22" s="43">
        <v>0</v>
      </c>
      <c r="S22" s="43" t="s">
        <v>16</v>
      </c>
      <c r="T22" s="44">
        <v>4</v>
      </c>
      <c r="U22" s="45"/>
      <c r="V22" s="43"/>
      <c r="W22" s="43"/>
      <c r="X22" s="43"/>
      <c r="Y22" s="46"/>
      <c r="Z22" s="103">
        <v>11</v>
      </c>
      <c r="AA22" s="105"/>
      <c r="AB22" s="91"/>
    </row>
    <row r="23" spans="1:28" s="9" customFormat="1" ht="13.5" thickBot="1">
      <c r="A23" s="8"/>
      <c r="B23" s="109" t="s">
        <v>90</v>
      </c>
      <c r="C23" s="67" t="s">
        <v>75</v>
      </c>
      <c r="D23" s="78">
        <v>8</v>
      </c>
      <c r="E23" s="78">
        <v>0</v>
      </c>
      <c r="F23" s="42"/>
      <c r="G23" s="43"/>
      <c r="H23" s="43"/>
      <c r="I23" s="43"/>
      <c r="J23" s="44"/>
      <c r="K23" s="45">
        <v>8</v>
      </c>
      <c r="L23" s="43">
        <v>0</v>
      </c>
      <c r="M23" s="43">
        <v>0</v>
      </c>
      <c r="N23" s="43" t="s">
        <v>76</v>
      </c>
      <c r="O23" s="46">
        <v>0</v>
      </c>
      <c r="P23" s="42"/>
      <c r="Q23" s="43"/>
      <c r="R23" s="43"/>
      <c r="S23" s="43"/>
      <c r="T23" s="44"/>
      <c r="U23" s="45"/>
      <c r="V23" s="43"/>
      <c r="W23" s="43"/>
      <c r="X23" s="43"/>
      <c r="Y23" s="46"/>
      <c r="Z23" s="103"/>
      <c r="AA23" s="105"/>
      <c r="AB23" s="91"/>
    </row>
    <row r="24" spans="1:28" s="4" customFormat="1" ht="13.5" thickBot="1">
      <c r="A24" s="8">
        <f>A22+1</f>
        <v>13</v>
      </c>
      <c r="B24" s="63" t="s">
        <v>91</v>
      </c>
      <c r="C24" s="67" t="s">
        <v>30</v>
      </c>
      <c r="D24" s="69">
        <f>K24</f>
        <v>12</v>
      </c>
      <c r="E24" s="69">
        <v>4</v>
      </c>
      <c r="F24" s="42"/>
      <c r="G24" s="43"/>
      <c r="H24" s="43"/>
      <c r="I24" s="43"/>
      <c r="J24" s="44"/>
      <c r="K24" s="45">
        <v>12</v>
      </c>
      <c r="L24" s="43">
        <v>0</v>
      </c>
      <c r="M24" s="43">
        <v>0</v>
      </c>
      <c r="N24" s="43" t="s">
        <v>16</v>
      </c>
      <c r="O24" s="46">
        <v>4</v>
      </c>
      <c r="P24" s="42"/>
      <c r="Q24" s="43"/>
      <c r="R24" s="43"/>
      <c r="S24" s="43"/>
      <c r="T24" s="44"/>
      <c r="U24" s="45"/>
      <c r="V24" s="43"/>
      <c r="W24" s="43"/>
      <c r="X24" s="43"/>
      <c r="Y24" s="46"/>
      <c r="Z24" s="103">
        <v>10</v>
      </c>
      <c r="AA24" s="105"/>
      <c r="AB24" s="91"/>
    </row>
    <row r="25" spans="1:28" s="4" customFormat="1" ht="13.5" thickBot="1">
      <c r="A25" s="8">
        <f t="shared" si="1"/>
        <v>14</v>
      </c>
      <c r="B25" s="63" t="s">
        <v>92</v>
      </c>
      <c r="C25" s="67" t="s">
        <v>31</v>
      </c>
      <c r="D25" s="69">
        <f>P25</f>
        <v>8</v>
      </c>
      <c r="E25" s="69">
        <f>T25</f>
        <v>3</v>
      </c>
      <c r="F25" s="42"/>
      <c r="G25" s="43"/>
      <c r="H25" s="43"/>
      <c r="I25" s="43"/>
      <c r="J25" s="44"/>
      <c r="K25" s="45"/>
      <c r="L25" s="43"/>
      <c r="M25" s="43"/>
      <c r="N25" s="43"/>
      <c r="O25" s="46"/>
      <c r="P25" s="42">
        <v>8</v>
      </c>
      <c r="Q25" s="43">
        <v>0</v>
      </c>
      <c r="R25" s="43">
        <v>0</v>
      </c>
      <c r="S25" s="43" t="s">
        <v>37</v>
      </c>
      <c r="T25" s="44">
        <v>3</v>
      </c>
      <c r="U25" s="45"/>
      <c r="V25" s="43"/>
      <c r="W25" s="43"/>
      <c r="X25" s="43"/>
      <c r="Y25" s="46"/>
      <c r="Z25" s="103"/>
      <c r="AA25" s="105"/>
      <c r="AB25" s="91"/>
    </row>
    <row r="26" spans="1:28" s="4" customFormat="1" ht="13.5" thickBot="1">
      <c r="A26" s="8">
        <f t="shared" si="1"/>
        <v>15</v>
      </c>
      <c r="B26" s="77" t="s">
        <v>93</v>
      </c>
      <c r="C26" s="67" t="s">
        <v>54</v>
      </c>
      <c r="D26" s="69">
        <f>U26</f>
        <v>8</v>
      </c>
      <c r="E26" s="69">
        <v>3</v>
      </c>
      <c r="F26" s="42"/>
      <c r="G26" s="43"/>
      <c r="H26" s="43"/>
      <c r="I26" s="43"/>
      <c r="J26" s="44"/>
      <c r="K26" s="45"/>
      <c r="L26" s="43"/>
      <c r="M26" s="43"/>
      <c r="N26" s="43"/>
      <c r="O26" s="46"/>
      <c r="S26" s="43"/>
      <c r="T26" s="44"/>
      <c r="U26" s="45">
        <v>8</v>
      </c>
      <c r="V26" s="43">
        <v>0</v>
      </c>
      <c r="W26" s="43">
        <v>0</v>
      </c>
      <c r="X26" s="43" t="s">
        <v>37</v>
      </c>
      <c r="Y26" s="46">
        <v>3</v>
      </c>
      <c r="Z26" s="103"/>
      <c r="AA26" s="105"/>
      <c r="AB26" s="91"/>
    </row>
    <row r="27" spans="1:28" s="4" customFormat="1" ht="13.5" thickBot="1">
      <c r="A27" s="8">
        <f t="shared" si="1"/>
        <v>16</v>
      </c>
      <c r="B27" s="77" t="s">
        <v>94</v>
      </c>
      <c r="C27" s="67" t="s">
        <v>55</v>
      </c>
      <c r="D27" s="69">
        <f>U27</f>
        <v>28</v>
      </c>
      <c r="E27" s="69">
        <v>5</v>
      </c>
      <c r="F27" s="32"/>
      <c r="G27" s="17"/>
      <c r="H27" s="17"/>
      <c r="I27" s="17"/>
      <c r="J27" s="19"/>
      <c r="K27" s="16"/>
      <c r="L27" s="17"/>
      <c r="M27" s="17"/>
      <c r="N27" s="17"/>
      <c r="O27" s="18"/>
      <c r="P27" s="54"/>
      <c r="Q27" s="55"/>
      <c r="R27" s="55"/>
      <c r="S27" s="43"/>
      <c r="T27" s="44"/>
      <c r="U27" s="45">
        <v>28</v>
      </c>
      <c r="V27" s="43">
        <v>0</v>
      </c>
      <c r="W27" s="43">
        <v>0</v>
      </c>
      <c r="X27" s="43" t="s">
        <v>37</v>
      </c>
      <c r="Y27" s="46">
        <v>5</v>
      </c>
      <c r="Z27" s="103"/>
      <c r="AA27" s="75"/>
      <c r="AB27" s="76"/>
    </row>
    <row r="28" spans="1:28" s="4" customFormat="1" ht="13.5" thickBot="1">
      <c r="A28" s="8">
        <f t="shared" si="1"/>
        <v>17</v>
      </c>
      <c r="B28" s="77" t="s">
        <v>95</v>
      </c>
      <c r="C28" s="110" t="s">
        <v>35</v>
      </c>
      <c r="D28" s="69">
        <f>P28</f>
        <v>12</v>
      </c>
      <c r="E28" s="69">
        <f>T28</f>
        <v>4</v>
      </c>
      <c r="F28" s="32"/>
      <c r="G28" s="17"/>
      <c r="H28" s="17"/>
      <c r="I28" s="17"/>
      <c r="J28" s="19"/>
      <c r="K28" s="16"/>
      <c r="L28" s="17"/>
      <c r="M28" s="17"/>
      <c r="N28" s="17"/>
      <c r="O28" s="18"/>
      <c r="P28" s="57">
        <v>12</v>
      </c>
      <c r="Q28" s="55">
        <v>0</v>
      </c>
      <c r="R28" s="55">
        <v>0</v>
      </c>
      <c r="S28" s="43" t="s">
        <v>16</v>
      </c>
      <c r="T28" s="44">
        <v>4</v>
      </c>
      <c r="U28" s="45"/>
      <c r="V28" s="43"/>
      <c r="W28" s="43"/>
      <c r="X28" s="43"/>
      <c r="Y28" s="46"/>
      <c r="Z28" s="103"/>
      <c r="AA28" s="75"/>
      <c r="AB28" s="76"/>
    </row>
    <row r="29" spans="1:28" s="4" customFormat="1" ht="13.5" thickBot="1">
      <c r="A29" s="8">
        <f t="shared" si="1"/>
        <v>18</v>
      </c>
      <c r="B29" s="81" t="s">
        <v>96</v>
      </c>
      <c r="C29" s="110" t="s">
        <v>33</v>
      </c>
      <c r="D29" s="82">
        <f>P29</f>
        <v>8</v>
      </c>
      <c r="E29" s="82">
        <f>J29+O29+T29+Y29</f>
        <v>3</v>
      </c>
      <c r="F29" s="120"/>
      <c r="G29" s="121"/>
      <c r="H29" s="121"/>
      <c r="I29" s="121"/>
      <c r="J29" s="122"/>
      <c r="K29" s="120"/>
      <c r="L29" s="121"/>
      <c r="M29" s="121"/>
      <c r="N29" s="121"/>
      <c r="O29" s="122"/>
      <c r="P29" s="139">
        <v>8</v>
      </c>
      <c r="Q29" s="138">
        <v>0</v>
      </c>
      <c r="R29" s="138">
        <v>0</v>
      </c>
      <c r="S29" s="43" t="s">
        <v>37</v>
      </c>
      <c r="T29" s="44">
        <v>3</v>
      </c>
      <c r="U29" s="45"/>
      <c r="V29" s="43"/>
      <c r="W29" s="43"/>
      <c r="X29" s="43"/>
      <c r="Y29" s="46"/>
      <c r="Z29" s="103">
        <v>11</v>
      </c>
      <c r="AA29" s="121"/>
      <c r="AB29" s="122"/>
    </row>
    <row r="30" spans="1:28" s="4" customFormat="1" ht="13.5" thickBot="1">
      <c r="A30" s="74"/>
      <c r="B30" s="81"/>
      <c r="C30" s="110"/>
      <c r="D30" s="82">
        <f>SUM(D20:D29)</f>
        <v>126</v>
      </c>
      <c r="E30" s="82">
        <f>SUM(E20:E29)</f>
        <v>34</v>
      </c>
      <c r="F30" s="126">
        <f>SUM(F20:F29)</f>
        <v>16</v>
      </c>
      <c r="G30" s="127">
        <f>SUM(G20:G29)</f>
        <v>0</v>
      </c>
      <c r="H30" s="127">
        <f>SUM(H20:H29)</f>
        <v>0</v>
      </c>
      <c r="I30" s="127"/>
      <c r="J30" s="128">
        <f>SUM(J20:J29)</f>
        <v>4</v>
      </c>
      <c r="K30" s="126">
        <f>SUM(K20:K29)</f>
        <v>36</v>
      </c>
      <c r="L30" s="127">
        <f>SUM(L20:L29)</f>
        <v>0</v>
      </c>
      <c r="M30" s="127">
        <f>SUM(M20:M29)</f>
        <v>0</v>
      </c>
      <c r="N30" s="127"/>
      <c r="O30" s="128">
        <f>SUM(O20:O29)</f>
        <v>8</v>
      </c>
      <c r="P30" s="135">
        <f>SUM(P20:P29)</f>
        <v>38</v>
      </c>
      <c r="Q30" s="136">
        <f>SUM(Q20:Q29)</f>
        <v>0</v>
      </c>
      <c r="R30" s="136">
        <f>SUM(R20:R29)</f>
        <v>0</v>
      </c>
      <c r="S30" s="136"/>
      <c r="T30" s="137">
        <f>SUM(T20:T29)</f>
        <v>14</v>
      </c>
      <c r="U30" s="135">
        <f>SUM(U20:U29)</f>
        <v>36</v>
      </c>
      <c r="V30" s="136">
        <f>SUM(V20:V29)</f>
        <v>0</v>
      </c>
      <c r="W30" s="136">
        <f>SUM(W20:W29)</f>
        <v>0</v>
      </c>
      <c r="X30" s="136"/>
      <c r="Y30" s="137">
        <f>SUM(Y20:Y29)</f>
        <v>8</v>
      </c>
      <c r="Z30" s="126"/>
      <c r="AA30" s="127"/>
      <c r="AB30" s="128"/>
    </row>
    <row r="31" spans="1:28" s="4" customFormat="1" ht="13.5" thickBot="1">
      <c r="A31" s="92" t="s">
        <v>47</v>
      </c>
      <c r="B31" s="93"/>
      <c r="C31" s="94"/>
      <c r="D31" s="95">
        <f>D36</f>
        <v>44</v>
      </c>
      <c r="E31" s="95">
        <f>E36</f>
        <v>16</v>
      </c>
      <c r="F31" s="107">
        <f>F36</f>
        <v>24</v>
      </c>
      <c r="G31" s="107">
        <v>0</v>
      </c>
      <c r="H31" s="107">
        <f>H36</f>
        <v>0</v>
      </c>
      <c r="I31" s="107"/>
      <c r="J31" s="107">
        <f>J36</f>
        <v>8</v>
      </c>
      <c r="K31" s="107">
        <f>K36</f>
        <v>20</v>
      </c>
      <c r="L31" s="107">
        <f>L36</f>
        <v>0</v>
      </c>
      <c r="M31" s="107">
        <f>M36</f>
        <v>0</v>
      </c>
      <c r="N31" s="107"/>
      <c r="O31" s="107">
        <f>O36</f>
        <v>8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6"/>
      <c r="AA31" s="96"/>
      <c r="AB31" s="96"/>
    </row>
    <row r="32" spans="1:28" s="9" customFormat="1" ht="13.5" thickBot="1">
      <c r="A32" s="8">
        <f>19</f>
        <v>19</v>
      </c>
      <c r="B32" s="65" t="s">
        <v>97</v>
      </c>
      <c r="C32" s="67" t="s">
        <v>56</v>
      </c>
      <c r="D32" s="78">
        <f>F32</f>
        <v>12</v>
      </c>
      <c r="E32" s="78">
        <f>J32</f>
        <v>4</v>
      </c>
      <c r="F32" s="42">
        <v>12</v>
      </c>
      <c r="G32" s="43">
        <v>0</v>
      </c>
      <c r="H32" s="43">
        <v>0</v>
      </c>
      <c r="I32" s="43" t="s">
        <v>16</v>
      </c>
      <c r="J32" s="44">
        <v>4</v>
      </c>
      <c r="K32" s="45"/>
      <c r="L32" s="43"/>
      <c r="M32" s="43"/>
      <c r="N32" s="43"/>
      <c r="O32" s="46"/>
      <c r="P32" s="42"/>
      <c r="Q32" s="43"/>
      <c r="R32" s="43"/>
      <c r="S32" s="43"/>
      <c r="T32" s="44"/>
      <c r="U32" s="45"/>
      <c r="V32" s="43"/>
      <c r="W32" s="43"/>
      <c r="X32" s="43"/>
      <c r="Y32" s="46"/>
      <c r="Z32" s="103"/>
      <c r="AA32" s="105"/>
      <c r="AB32" s="91"/>
    </row>
    <row r="33" spans="1:28" s="9" customFormat="1" ht="13.5" thickBot="1">
      <c r="A33" s="8">
        <f>A32+1</f>
        <v>20</v>
      </c>
      <c r="B33" s="65" t="s">
        <v>98</v>
      </c>
      <c r="C33" s="67" t="s">
        <v>57</v>
      </c>
      <c r="D33" s="78">
        <f>K33</f>
        <v>12</v>
      </c>
      <c r="E33" s="78">
        <f>O33</f>
        <v>4</v>
      </c>
      <c r="F33" s="42"/>
      <c r="G33" s="43"/>
      <c r="H33" s="43"/>
      <c r="I33" s="43"/>
      <c r="J33" s="44"/>
      <c r="K33" s="45">
        <v>12</v>
      </c>
      <c r="L33" s="43">
        <v>0</v>
      </c>
      <c r="M33" s="43">
        <v>0</v>
      </c>
      <c r="N33" s="43" t="s">
        <v>16</v>
      </c>
      <c r="O33" s="46">
        <v>4</v>
      </c>
      <c r="P33" s="42"/>
      <c r="Q33" s="43"/>
      <c r="R33" s="43"/>
      <c r="S33" s="43"/>
      <c r="T33" s="44"/>
      <c r="U33" s="45"/>
      <c r="V33" s="43"/>
      <c r="W33" s="43"/>
      <c r="X33" s="43"/>
      <c r="Y33" s="46"/>
      <c r="Z33" s="103">
        <v>19</v>
      </c>
      <c r="AA33" s="105"/>
      <c r="AB33" s="91"/>
    </row>
    <row r="34" spans="1:28" s="9" customFormat="1" ht="13.5" thickBot="1">
      <c r="A34" s="8">
        <f>A33+1</f>
        <v>21</v>
      </c>
      <c r="B34" s="65" t="s">
        <v>99</v>
      </c>
      <c r="C34" s="67" t="s">
        <v>58</v>
      </c>
      <c r="D34" s="69">
        <f>F34</f>
        <v>12</v>
      </c>
      <c r="E34" s="69">
        <f>J34</f>
        <v>4</v>
      </c>
      <c r="F34" s="42">
        <v>12</v>
      </c>
      <c r="G34" s="43">
        <v>0</v>
      </c>
      <c r="H34" s="43">
        <v>0</v>
      </c>
      <c r="I34" s="43" t="s">
        <v>37</v>
      </c>
      <c r="J34" s="44">
        <v>4</v>
      </c>
      <c r="K34" s="45"/>
      <c r="L34" s="43"/>
      <c r="M34" s="43"/>
      <c r="N34" s="43"/>
      <c r="O34" s="46"/>
      <c r="P34" s="42"/>
      <c r="Q34" s="43"/>
      <c r="R34" s="43"/>
      <c r="S34" s="43"/>
      <c r="T34" s="44"/>
      <c r="U34" s="45"/>
      <c r="V34" s="43"/>
      <c r="W34" s="43"/>
      <c r="X34" s="43"/>
      <c r="Y34" s="46"/>
      <c r="Z34" s="103"/>
      <c r="AA34" s="105"/>
      <c r="AB34" s="91"/>
    </row>
    <row r="35" spans="1:28" s="9" customFormat="1" ht="13.5" thickBot="1">
      <c r="A35" s="8">
        <f>A34+1</f>
        <v>22</v>
      </c>
      <c r="B35" s="65" t="s">
        <v>100</v>
      </c>
      <c r="C35" s="67" t="s">
        <v>59</v>
      </c>
      <c r="D35" s="69">
        <f>K35</f>
        <v>8</v>
      </c>
      <c r="E35" s="69">
        <f>O35</f>
        <v>4</v>
      </c>
      <c r="F35" s="141"/>
      <c r="G35" s="142"/>
      <c r="H35" s="142"/>
      <c r="I35" s="142"/>
      <c r="J35" s="143"/>
      <c r="K35" s="147">
        <v>8</v>
      </c>
      <c r="L35" s="148">
        <v>0</v>
      </c>
      <c r="M35" s="148">
        <v>0</v>
      </c>
      <c r="N35" s="148" t="s">
        <v>37</v>
      </c>
      <c r="O35" s="149">
        <v>4</v>
      </c>
      <c r="P35" s="141"/>
      <c r="Q35" s="142"/>
      <c r="R35" s="142"/>
      <c r="S35" s="142"/>
      <c r="T35" s="143"/>
      <c r="U35" s="141"/>
      <c r="V35" s="142"/>
      <c r="W35" s="142"/>
      <c r="X35" s="142"/>
      <c r="Y35" s="143"/>
      <c r="Z35" s="153"/>
      <c r="AA35" s="154"/>
      <c r="AB35" s="155"/>
    </row>
    <row r="36" spans="1:28" s="9" customFormat="1" ht="13.5" thickBot="1">
      <c r="A36" s="104"/>
      <c r="B36" s="65"/>
      <c r="C36" s="67"/>
      <c r="D36" s="69">
        <f>SUM(D32:D35)</f>
        <v>44</v>
      </c>
      <c r="E36" s="69">
        <v>16</v>
      </c>
      <c r="F36" s="144">
        <f>SUM(F32:F35)</f>
        <v>24</v>
      </c>
      <c r="G36" s="145">
        <f>SUM(G32:G35)</f>
        <v>0</v>
      </c>
      <c r="H36" s="145">
        <f>SUM(H32:H35)</f>
        <v>0</v>
      </c>
      <c r="I36" s="145"/>
      <c r="J36" s="146">
        <f>SUM(J32:J35)</f>
        <v>8</v>
      </c>
      <c r="K36" s="150">
        <f>SUM(K32:K35)</f>
        <v>20</v>
      </c>
      <c r="L36" s="151">
        <f>SUM(L32:L35)</f>
        <v>0</v>
      </c>
      <c r="M36" s="151">
        <f>SUM(M32:M35)</f>
        <v>0</v>
      </c>
      <c r="N36" s="151"/>
      <c r="O36" s="152">
        <f>SUM(O32:O35)</f>
        <v>8</v>
      </c>
      <c r="P36" s="144"/>
      <c r="Q36" s="145"/>
      <c r="R36" s="145"/>
      <c r="S36" s="145"/>
      <c r="T36" s="146"/>
      <c r="U36" s="144"/>
      <c r="V36" s="145"/>
      <c r="W36" s="145"/>
      <c r="X36" s="145"/>
      <c r="Y36" s="146"/>
      <c r="Z36" s="144"/>
      <c r="AA36" s="151"/>
      <c r="AB36" s="152"/>
    </row>
    <row r="37" spans="1:28" ht="13.5" thickBot="1">
      <c r="A37" s="184" t="s">
        <v>48</v>
      </c>
      <c r="B37" s="185"/>
      <c r="C37" s="185"/>
      <c r="D37" s="108">
        <f>D44</f>
        <v>56</v>
      </c>
      <c r="E37" s="108">
        <f>E44</f>
        <v>20</v>
      </c>
      <c r="F37" s="108">
        <f>F44</f>
        <v>12</v>
      </c>
      <c r="G37" s="108">
        <f>G44</f>
        <v>0</v>
      </c>
      <c r="H37" s="108">
        <f>H44</f>
        <v>0</v>
      </c>
      <c r="I37" s="108"/>
      <c r="J37" s="108">
        <f>J44</f>
        <v>4</v>
      </c>
      <c r="K37" s="108">
        <f>K44</f>
        <v>20</v>
      </c>
      <c r="L37" s="108">
        <f>L44</f>
        <v>0</v>
      </c>
      <c r="M37" s="108">
        <f>M44</f>
        <v>0</v>
      </c>
      <c r="N37" s="108"/>
      <c r="O37" s="108">
        <f>O44</f>
        <v>7</v>
      </c>
      <c r="P37" s="108">
        <f>P44</f>
        <v>8</v>
      </c>
      <c r="Q37" s="108">
        <f>Q44</f>
        <v>0</v>
      </c>
      <c r="R37" s="108">
        <f>R44</f>
        <v>0</v>
      </c>
      <c r="S37" s="108"/>
      <c r="T37" s="108">
        <f>T44</f>
        <v>3</v>
      </c>
      <c r="U37" s="108">
        <f>U44</f>
        <v>16</v>
      </c>
      <c r="V37" s="108">
        <f>V44</f>
        <v>0</v>
      </c>
      <c r="W37" s="108">
        <f>W44</f>
        <v>0</v>
      </c>
      <c r="X37" s="108"/>
      <c r="Y37" s="108">
        <f>Y44</f>
        <v>6</v>
      </c>
      <c r="Z37" s="106"/>
      <c r="AA37" s="106"/>
      <c r="AB37" s="106"/>
    </row>
    <row r="38" spans="1:28" s="9" customFormat="1" ht="13.5" thickBot="1">
      <c r="A38" s="8">
        <f>A35+1</f>
        <v>23</v>
      </c>
      <c r="B38" s="67" t="s">
        <v>101</v>
      </c>
      <c r="C38" s="67" t="s">
        <v>24</v>
      </c>
      <c r="D38" s="78">
        <f>F38</f>
        <v>12</v>
      </c>
      <c r="E38" s="78">
        <f>J38</f>
        <v>4</v>
      </c>
      <c r="F38" s="42">
        <v>12</v>
      </c>
      <c r="G38" s="43">
        <v>0</v>
      </c>
      <c r="H38" s="43">
        <v>0</v>
      </c>
      <c r="I38" s="43" t="s">
        <v>37</v>
      </c>
      <c r="J38" s="44">
        <v>4</v>
      </c>
      <c r="K38" s="45"/>
      <c r="L38" s="43"/>
      <c r="M38" s="43"/>
      <c r="N38" s="43"/>
      <c r="O38" s="46"/>
      <c r="U38" s="45"/>
      <c r="V38" s="43"/>
      <c r="W38" s="43"/>
      <c r="X38" s="43"/>
      <c r="Y38" s="46"/>
      <c r="Z38" s="103"/>
      <c r="AA38" s="105"/>
      <c r="AB38" s="91"/>
    </row>
    <row r="39" spans="1:28" s="9" customFormat="1" ht="13.5" thickBot="1">
      <c r="A39" s="8">
        <f>A38+1</f>
        <v>24</v>
      </c>
      <c r="B39" s="65" t="s">
        <v>102</v>
      </c>
      <c r="C39" s="67" t="s">
        <v>60</v>
      </c>
      <c r="D39" s="69">
        <f>K39</f>
        <v>8</v>
      </c>
      <c r="E39" s="69">
        <f>O39</f>
        <v>3</v>
      </c>
      <c r="F39" s="42"/>
      <c r="G39" s="43"/>
      <c r="H39" s="43"/>
      <c r="I39" s="43"/>
      <c r="J39" s="44"/>
      <c r="K39" s="45">
        <v>8</v>
      </c>
      <c r="L39" s="43">
        <v>0</v>
      </c>
      <c r="M39" s="43">
        <v>0</v>
      </c>
      <c r="N39" s="43" t="s">
        <v>16</v>
      </c>
      <c r="O39" s="46">
        <v>3</v>
      </c>
      <c r="P39" s="42"/>
      <c r="Q39" s="43"/>
      <c r="R39" s="43"/>
      <c r="S39" s="43"/>
      <c r="T39" s="44"/>
      <c r="U39" s="45"/>
      <c r="V39" s="43"/>
      <c r="W39" s="43"/>
      <c r="X39" s="43"/>
      <c r="Y39" s="46"/>
      <c r="Z39" s="103"/>
      <c r="AA39" s="105"/>
      <c r="AB39" s="91"/>
    </row>
    <row r="40" spans="1:28" s="9" customFormat="1" ht="13.5" thickBot="1">
      <c r="A40" s="8">
        <f>A39+1</f>
        <v>25</v>
      </c>
      <c r="B40" s="65" t="s">
        <v>103</v>
      </c>
      <c r="C40" s="67" t="s">
        <v>61</v>
      </c>
      <c r="D40" s="69">
        <f>P40</f>
        <v>8</v>
      </c>
      <c r="E40" s="69">
        <f>T40</f>
        <v>3</v>
      </c>
      <c r="F40" s="42"/>
      <c r="G40" s="43"/>
      <c r="H40" s="43"/>
      <c r="I40" s="43"/>
      <c r="J40" s="44"/>
      <c r="K40" s="45"/>
      <c r="L40" s="43"/>
      <c r="M40" s="43"/>
      <c r="N40" s="43"/>
      <c r="O40" s="46"/>
      <c r="P40" s="42">
        <v>8</v>
      </c>
      <c r="Q40" s="43">
        <v>0</v>
      </c>
      <c r="R40" s="43">
        <v>0</v>
      </c>
      <c r="S40" s="43" t="s">
        <v>16</v>
      </c>
      <c r="T40" s="44">
        <v>3</v>
      </c>
      <c r="U40" s="45"/>
      <c r="V40" s="43"/>
      <c r="W40" s="43"/>
      <c r="X40" s="43"/>
      <c r="Y40" s="46"/>
      <c r="Z40" s="103">
        <v>24</v>
      </c>
      <c r="AA40" s="105"/>
      <c r="AB40" s="91"/>
    </row>
    <row r="41" spans="1:28" s="9" customFormat="1" ht="13.5" thickBot="1">
      <c r="A41" s="8">
        <f>A40+1</f>
        <v>26</v>
      </c>
      <c r="B41" s="65" t="s">
        <v>104</v>
      </c>
      <c r="C41" s="67" t="s">
        <v>62</v>
      </c>
      <c r="D41" s="69">
        <f>U41</f>
        <v>8</v>
      </c>
      <c r="E41" s="69">
        <f>Y41</f>
        <v>3</v>
      </c>
      <c r="F41" s="42"/>
      <c r="G41" s="43"/>
      <c r="H41" s="43"/>
      <c r="I41" s="43"/>
      <c r="J41" s="44"/>
      <c r="K41" s="45"/>
      <c r="L41" s="43"/>
      <c r="M41" s="43"/>
      <c r="N41" s="43"/>
      <c r="O41" s="46"/>
      <c r="P41" s="42"/>
      <c r="Q41" s="43"/>
      <c r="R41" s="43"/>
      <c r="S41" s="43"/>
      <c r="T41" s="44"/>
      <c r="U41" s="45">
        <v>8</v>
      </c>
      <c r="V41" s="43">
        <v>0</v>
      </c>
      <c r="W41" s="43">
        <v>0</v>
      </c>
      <c r="X41" s="43" t="s">
        <v>16</v>
      </c>
      <c r="Y41" s="46">
        <v>3</v>
      </c>
      <c r="Z41" s="103">
        <v>25</v>
      </c>
      <c r="AA41" s="105"/>
      <c r="AB41" s="91"/>
    </row>
    <row r="42" spans="1:28" s="9" customFormat="1" ht="13.5" thickBot="1">
      <c r="A42" s="8">
        <f>A41+1</f>
        <v>27</v>
      </c>
      <c r="B42" s="65" t="s">
        <v>105</v>
      </c>
      <c r="C42" s="67" t="s">
        <v>70</v>
      </c>
      <c r="D42" s="69">
        <f>U42</f>
        <v>8</v>
      </c>
      <c r="E42" s="69">
        <f>Y42</f>
        <v>3</v>
      </c>
      <c r="F42" s="42"/>
      <c r="G42" s="43"/>
      <c r="H42" s="43"/>
      <c r="I42" s="43"/>
      <c r="J42" s="44"/>
      <c r="K42" s="45"/>
      <c r="L42" s="43"/>
      <c r="M42" s="43"/>
      <c r="N42" s="43"/>
      <c r="O42" s="46"/>
      <c r="P42" s="42"/>
      <c r="Q42" s="43"/>
      <c r="R42" s="43"/>
      <c r="S42" s="43"/>
      <c r="T42" s="44"/>
      <c r="U42" s="45">
        <v>8</v>
      </c>
      <c r="V42" s="43">
        <v>0</v>
      </c>
      <c r="W42" s="43">
        <v>0</v>
      </c>
      <c r="X42" s="43" t="s">
        <v>16</v>
      </c>
      <c r="Y42" s="46">
        <v>3</v>
      </c>
      <c r="Z42" s="103"/>
      <c r="AA42" s="105"/>
      <c r="AB42" s="91"/>
    </row>
    <row r="43" spans="1:28" s="4" customFormat="1" ht="13.5" thickBot="1">
      <c r="A43" s="8">
        <f>A42+1</f>
        <v>28</v>
      </c>
      <c r="B43" s="81" t="s">
        <v>106</v>
      </c>
      <c r="C43" s="110" t="s">
        <v>32</v>
      </c>
      <c r="D43" s="82">
        <f>SUM(F43:T43)-E43</f>
        <v>12</v>
      </c>
      <c r="E43" s="82">
        <f>O43</f>
        <v>4</v>
      </c>
      <c r="F43" s="120"/>
      <c r="G43" s="121"/>
      <c r="H43" s="121"/>
      <c r="I43" s="121"/>
      <c r="J43" s="122"/>
      <c r="K43" s="139">
        <v>12</v>
      </c>
      <c r="L43" s="138">
        <v>0</v>
      </c>
      <c r="M43" s="138">
        <v>0</v>
      </c>
      <c r="N43" s="138" t="s">
        <v>16</v>
      </c>
      <c r="O43" s="140">
        <v>4</v>
      </c>
      <c r="P43" s="139"/>
      <c r="Q43" s="138"/>
      <c r="R43" s="138"/>
      <c r="S43" s="138"/>
      <c r="T43" s="140"/>
      <c r="Z43" s="120"/>
      <c r="AA43" s="121"/>
      <c r="AB43" s="122"/>
    </row>
    <row r="44" spans="1:28" s="4" customFormat="1" ht="13.5" thickBot="1">
      <c r="A44" s="74"/>
      <c r="B44" s="81"/>
      <c r="C44" s="110"/>
      <c r="D44" s="82">
        <f>SUM(D38:D43)</f>
        <v>56</v>
      </c>
      <c r="E44" s="82">
        <f>SUM(E38:E43)</f>
        <v>20</v>
      </c>
      <c r="F44" s="126">
        <f>SUM(F38:F43)</f>
        <v>12</v>
      </c>
      <c r="G44" s="127">
        <f>SUM(G38:G43)</f>
        <v>0</v>
      </c>
      <c r="H44" s="127">
        <f>SUM(H38:H43)</f>
        <v>0</v>
      </c>
      <c r="I44" s="127"/>
      <c r="J44" s="128">
        <f>SUM(J38:J43)</f>
        <v>4</v>
      </c>
      <c r="K44" s="126">
        <f>SUM(K38:K43)</f>
        <v>20</v>
      </c>
      <c r="L44" s="127">
        <f>SUM(L38:L43)</f>
        <v>0</v>
      </c>
      <c r="M44" s="127">
        <f>SUM(M38:M43)</f>
        <v>0</v>
      </c>
      <c r="N44" s="127"/>
      <c r="O44" s="128">
        <f>SUM(O38:O43)</f>
        <v>7</v>
      </c>
      <c r="P44" s="135">
        <f>SUM(P38:P43)</f>
        <v>8</v>
      </c>
      <c r="Q44" s="136">
        <f>SUM(Q38:Q43)</f>
        <v>0</v>
      </c>
      <c r="R44" s="136">
        <f>SUM(R38:R43)</f>
        <v>0</v>
      </c>
      <c r="S44" s="136"/>
      <c r="T44" s="137">
        <f>SUM(T38:T43)</f>
        <v>3</v>
      </c>
      <c r="U44" s="135">
        <f>SUM(U38:U43)</f>
        <v>16</v>
      </c>
      <c r="V44" s="136">
        <f>SUM(V38:V43)</f>
        <v>0</v>
      </c>
      <c r="W44" s="136">
        <f>SUM(W38:W43)</f>
        <v>0</v>
      </c>
      <c r="X44" s="136"/>
      <c r="Y44" s="137">
        <f>SUM(Y38:Y43)</f>
        <v>6</v>
      </c>
      <c r="Z44" s="126"/>
      <c r="AA44" s="127"/>
      <c r="AB44" s="128"/>
    </row>
    <row r="45" spans="1:28" ht="13.5" thickBot="1">
      <c r="A45" s="184" t="s">
        <v>34</v>
      </c>
      <c r="B45" s="185"/>
      <c r="C45" s="185"/>
      <c r="D45" s="106">
        <v>0</v>
      </c>
      <c r="E45" s="106">
        <v>10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8">
        <v>0</v>
      </c>
      <c r="V45" s="108">
        <v>0</v>
      </c>
      <c r="W45" s="108">
        <v>0</v>
      </c>
      <c r="X45" s="108">
        <v>0</v>
      </c>
      <c r="Y45" s="108">
        <v>10</v>
      </c>
      <c r="Z45" s="156"/>
      <c r="AA45" s="156"/>
      <c r="AB45" s="156"/>
    </row>
    <row r="46" spans="1:28" s="4" customFormat="1" ht="13.5" thickBot="1">
      <c r="A46" s="74">
        <f>30</f>
        <v>30</v>
      </c>
      <c r="B46" s="65" t="s">
        <v>107</v>
      </c>
      <c r="C46" s="67" t="s">
        <v>34</v>
      </c>
      <c r="D46" s="78">
        <f>U46</f>
        <v>0</v>
      </c>
      <c r="E46" s="78">
        <f>Y46</f>
        <v>10</v>
      </c>
      <c r="F46" s="47"/>
      <c r="G46" s="13"/>
      <c r="H46" s="13"/>
      <c r="I46" s="13"/>
      <c r="J46" s="15"/>
      <c r="K46" s="12"/>
      <c r="L46" s="13"/>
      <c r="M46" s="13"/>
      <c r="N46" s="13"/>
      <c r="O46" s="14"/>
      <c r="P46" s="48"/>
      <c r="Q46" s="49"/>
      <c r="R46" s="49"/>
      <c r="S46" s="49"/>
      <c r="T46" s="50"/>
      <c r="U46" s="51">
        <v>0</v>
      </c>
      <c r="V46" s="49">
        <v>0</v>
      </c>
      <c r="W46" s="49">
        <v>0</v>
      </c>
      <c r="X46" s="49" t="s">
        <v>37</v>
      </c>
      <c r="Y46" s="50">
        <v>10</v>
      </c>
      <c r="Z46" s="157"/>
      <c r="AA46" s="157"/>
      <c r="AB46" s="157"/>
    </row>
    <row r="47" spans="1:28" s="4" customFormat="1" ht="13.5" thickBot="1">
      <c r="A47" s="179" t="s">
        <v>49</v>
      </c>
      <c r="B47" s="180"/>
      <c r="C47" s="181"/>
      <c r="D47" s="97">
        <f>D8+D19+D31+D37+D45</f>
        <v>374</v>
      </c>
      <c r="E47" s="97">
        <f>+E8+E19+E31+E37+E45</f>
        <v>120</v>
      </c>
      <c r="F47" s="97">
        <f>F8+F19+F31+F37+F45</f>
        <v>92</v>
      </c>
      <c r="G47" s="97">
        <f>G37+G31+G19+G8</f>
        <v>0</v>
      </c>
      <c r="H47" s="97">
        <f>H37+H31+H19+H8</f>
        <v>0</v>
      </c>
      <c r="I47" s="97"/>
      <c r="J47" s="97">
        <f>J8+J19+J31+J37</f>
        <v>26</v>
      </c>
      <c r="K47" s="97">
        <f>K8+K19+K31+K37</f>
        <v>104</v>
      </c>
      <c r="L47" s="97">
        <f>L37+L31+L19+L8</f>
        <v>0</v>
      </c>
      <c r="M47" s="97">
        <f>M8+M19+M31+M37</f>
        <v>16</v>
      </c>
      <c r="N47" s="97"/>
      <c r="O47" s="97">
        <f>O8+O19+O31+O37</f>
        <v>36</v>
      </c>
      <c r="P47" s="97">
        <f>P37+P31+P19+P8</f>
        <v>78</v>
      </c>
      <c r="Q47" s="97">
        <f>Q8+Q19+Q31+Q37</f>
        <v>0</v>
      </c>
      <c r="R47" s="97">
        <f>R37+R31+R19+R8</f>
        <v>16</v>
      </c>
      <c r="S47" s="97"/>
      <c r="T47" s="97">
        <f>T37+T31+T19+T8</f>
        <v>30</v>
      </c>
      <c r="U47" s="97">
        <f>U45+U37+U31+U19+U8</f>
        <v>64</v>
      </c>
      <c r="V47" s="97">
        <v>0</v>
      </c>
      <c r="W47" s="97">
        <v>0</v>
      </c>
      <c r="X47" s="97"/>
      <c r="Y47" s="107">
        <f>Y45+Y37+Y19+Y8</f>
        <v>28</v>
      </c>
      <c r="Z47" s="6"/>
      <c r="AA47" s="6"/>
      <c r="AB47" s="6"/>
    </row>
    <row r="48" spans="1:28" s="4" customFormat="1" ht="12.75">
      <c r="A48" s="5"/>
      <c r="B48" s="5"/>
      <c r="C48" s="60" t="s">
        <v>13</v>
      </c>
      <c r="D48" s="59"/>
      <c r="E48" s="30"/>
      <c r="F48" s="59"/>
      <c r="G48" s="31"/>
      <c r="H48" s="31"/>
      <c r="I48" s="31">
        <f>COUNTIF(I9:I47,"s")</f>
        <v>0</v>
      </c>
      <c r="J48" s="31"/>
      <c r="K48" s="31"/>
      <c r="L48" s="31"/>
      <c r="M48" s="31"/>
      <c r="N48" s="31">
        <f>COUNTIF(N10:N47,"s")</f>
        <v>0</v>
      </c>
      <c r="O48" s="31"/>
      <c r="P48" s="31"/>
      <c r="Q48" s="31"/>
      <c r="R48" s="31"/>
      <c r="S48" s="31">
        <f>COUNTIF(S9:S47,"s")</f>
        <v>0</v>
      </c>
      <c r="T48" s="31"/>
      <c r="U48" s="31"/>
      <c r="V48" s="31"/>
      <c r="W48" s="31"/>
      <c r="X48" s="31">
        <f>COUNTIF(X9:X47,"s")</f>
        <v>0</v>
      </c>
      <c r="Y48" s="31"/>
      <c r="Z48" s="6"/>
      <c r="AA48" s="6"/>
      <c r="AB48" s="6"/>
    </row>
    <row r="49" spans="1:28" s="4" customFormat="1" ht="12.75">
      <c r="A49" s="5"/>
      <c r="B49" s="5"/>
      <c r="C49" s="61" t="s">
        <v>14</v>
      </c>
      <c r="D49" s="25"/>
      <c r="E49" s="26"/>
      <c r="F49" s="25"/>
      <c r="G49" s="3"/>
      <c r="H49" s="3"/>
      <c r="I49" s="3">
        <f>COUNTIF(I9:I47,"v")</f>
        <v>3</v>
      </c>
      <c r="J49" s="3"/>
      <c r="K49" s="3"/>
      <c r="L49" s="3"/>
      <c r="M49" s="3"/>
      <c r="N49" s="3">
        <f>COUNTIF(N10:N47,"v")</f>
        <v>6</v>
      </c>
      <c r="O49" s="3"/>
      <c r="P49" s="3"/>
      <c r="Q49" s="3"/>
      <c r="R49" s="3"/>
      <c r="S49" s="3">
        <f>COUNTIF(S9:S47,"v")</f>
        <v>3</v>
      </c>
      <c r="T49" s="3"/>
      <c r="U49" s="3"/>
      <c r="V49" s="3"/>
      <c r="W49" s="3"/>
      <c r="X49" s="3">
        <f>COUNTIF(X9:X47,"v")</f>
        <v>2</v>
      </c>
      <c r="Y49" s="3"/>
      <c r="Z49" s="6"/>
      <c r="AA49" s="6"/>
      <c r="AB49" s="6"/>
    </row>
    <row r="50" spans="1:28" s="4" customFormat="1" ht="12.75">
      <c r="A50" s="5"/>
      <c r="B50" s="5"/>
      <c r="C50" s="61" t="s">
        <v>36</v>
      </c>
      <c r="D50" s="25"/>
      <c r="E50" s="26"/>
      <c r="F50" s="25"/>
      <c r="G50" s="3"/>
      <c r="H50" s="3"/>
      <c r="I50" s="3">
        <v>2</v>
      </c>
      <c r="J50" s="3"/>
      <c r="K50" s="3"/>
      <c r="L50" s="3"/>
      <c r="M50" s="3"/>
      <c r="N50" s="3">
        <v>4</v>
      </c>
      <c r="O50" s="3"/>
      <c r="P50" s="3"/>
      <c r="Q50" s="3"/>
      <c r="R50" s="3"/>
      <c r="S50" s="3">
        <f>COUNTIF(S9:S47,"é")</f>
        <v>5</v>
      </c>
      <c r="T50" s="3"/>
      <c r="U50" s="3"/>
      <c r="V50" s="3"/>
      <c r="W50" s="3"/>
      <c r="X50" s="3">
        <f>COUNTIF(X9:X47,"é")</f>
        <v>4</v>
      </c>
      <c r="Y50" s="3"/>
      <c r="Z50" s="6"/>
      <c r="AA50" s="6"/>
      <c r="AB50" s="6"/>
    </row>
    <row r="51" spans="1:28" ht="13.5" thickBot="1">
      <c r="A51" s="5"/>
      <c r="B51" s="5"/>
      <c r="C51" s="62" t="s">
        <v>17</v>
      </c>
      <c r="D51" s="27"/>
      <c r="E51" s="28"/>
      <c r="F51" s="27"/>
      <c r="G51" s="29"/>
      <c r="H51" s="29"/>
      <c r="I51" s="29">
        <f>COUNTIF(I9:I46,"e")</f>
        <v>0</v>
      </c>
      <c r="J51" s="29"/>
      <c r="K51" s="29"/>
      <c r="L51" s="29"/>
      <c r="M51" s="29"/>
      <c r="N51" s="29">
        <f>COUNTIF(N10:N46,"e")</f>
        <v>0</v>
      </c>
      <c r="O51" s="29"/>
      <c r="P51" s="29"/>
      <c r="Q51" s="29"/>
      <c r="R51" s="29"/>
      <c r="S51" s="29">
        <f>COUNTIF(S9:S46,"e")</f>
        <v>0</v>
      </c>
      <c r="T51" s="29"/>
      <c r="U51" s="29"/>
      <c r="V51" s="29"/>
      <c r="W51" s="29"/>
      <c r="X51" s="29">
        <f>COUNTIF(X9:X46,"e")</f>
        <v>0</v>
      </c>
      <c r="Y51" s="29"/>
      <c r="Z51" s="6"/>
      <c r="AA51" s="6"/>
      <c r="AB51" s="6"/>
    </row>
    <row r="52" spans="1:28" ht="12.75">
      <c r="A52" s="158" t="s">
        <v>18</v>
      </c>
      <c r="B52" s="5"/>
      <c r="C52" s="1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12.75">
      <c r="B53" s="72" t="s">
        <v>5</v>
      </c>
      <c r="C53" s="73" t="s">
        <v>38</v>
      </c>
      <c r="E53" s="72" t="s">
        <v>40</v>
      </c>
      <c r="F53" s="73" t="s">
        <v>41</v>
      </c>
      <c r="M53" s="6"/>
      <c r="N53" s="6"/>
      <c r="O53" s="6"/>
      <c r="P53" s="6"/>
      <c r="Q53" s="6"/>
      <c r="R53" s="6"/>
      <c r="S53" s="6"/>
      <c r="T53" s="6"/>
      <c r="U53" s="24"/>
      <c r="V53" s="24"/>
      <c r="W53" s="24"/>
      <c r="X53" s="24"/>
      <c r="Y53" s="24"/>
      <c r="Z53" s="11"/>
      <c r="AA53" s="11"/>
      <c r="AB53" s="11"/>
    </row>
    <row r="54" spans="2:6" ht="12.75">
      <c r="B54" s="72" t="s">
        <v>6</v>
      </c>
      <c r="C54" s="73" t="s">
        <v>68</v>
      </c>
      <c r="E54" s="72" t="s">
        <v>42</v>
      </c>
      <c r="F54" s="73" t="s">
        <v>69</v>
      </c>
    </row>
    <row r="55" spans="2:13" ht="12.75" customHeight="1">
      <c r="B55" s="72" t="s">
        <v>7</v>
      </c>
      <c r="C55" s="73" t="s">
        <v>39</v>
      </c>
      <c r="E55" s="72" t="s">
        <v>43</v>
      </c>
      <c r="F55" s="73" t="s">
        <v>44</v>
      </c>
      <c r="M55" s="71"/>
    </row>
  </sheetData>
  <sheetProtection/>
  <mergeCells count="16">
    <mergeCell ref="Z5:AB6"/>
    <mergeCell ref="A37:C37"/>
    <mergeCell ref="Z7:AB7"/>
    <mergeCell ref="A5:A6"/>
    <mergeCell ref="B5:B6"/>
    <mergeCell ref="C5:C6"/>
    <mergeCell ref="F6:J6"/>
    <mergeCell ref="K6:O6"/>
    <mergeCell ref="E5:E6"/>
    <mergeCell ref="U6:Y6"/>
    <mergeCell ref="D5:D6"/>
    <mergeCell ref="P6:T6"/>
    <mergeCell ref="A47:C47"/>
    <mergeCell ref="A8:C8"/>
    <mergeCell ref="A45:C45"/>
    <mergeCell ref="F5:Y5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2011-09-29T08:28:14Z</cp:lastPrinted>
  <dcterms:created xsi:type="dcterms:W3CDTF">2006-03-29T07:49:40Z</dcterms:created>
  <dcterms:modified xsi:type="dcterms:W3CDTF">2018-09-21T11:23:41Z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