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<sst xmlns="http://schemas.openxmlformats.org/spreadsheetml/2006/main" count="110" uniqueCount="74">
  <si>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Kód</t>
  </si>
  <si>
    <t>Tantárgyak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</si>
  <si>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</si>
  <si>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</si>
  <si>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</si>
  <si>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</si>
  <si>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</si>
  <si>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</si>
  <si>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</si>
  <si>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</si>
  <si>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</si>
  <si>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</si>
  <si>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</si>
  <si>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</si>
  <si>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</si>
  <si>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</si>
  <si>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</si>
  <si>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Speciális szakismeretek</t>
  </si>
  <si>
    <t>Összesen</t>
  </si>
  <si>
    <t>é</t>
  </si>
  <si>
    <t>Évközi jegy (é)</t>
  </si>
  <si>
    <t>Alapismeretek és szakmai törzsanyag</t>
  </si>
  <si>
    <t>levelező munkarend</t>
  </si>
  <si>
    <t>Félévek</t>
  </si>
  <si>
    <t>óra/félév</t>
  </si>
  <si>
    <t>a</t>
  </si>
  <si>
    <t>Mintatanterv</t>
  </si>
  <si>
    <t>Matematikai statisztika</t>
  </si>
  <si>
    <t>Metrológiai alapismeretek</t>
  </si>
  <si>
    <t>Törvényes metrológia</t>
  </si>
  <si>
    <t>Záródolgozati projekt I.</t>
  </si>
  <si>
    <t>Metrológiai folyamatok minőségirányítása</t>
  </si>
  <si>
    <t>Metrológiai gyakorlatok</t>
  </si>
  <si>
    <t>Szakmaspecifikus metrológiai többletkövetelmények</t>
  </si>
  <si>
    <t>Záródolgozati projekt II.</t>
  </si>
  <si>
    <t>Tárgyfelelős</t>
  </si>
  <si>
    <t>Oktató</t>
  </si>
  <si>
    <t>Dr. Hanka László</t>
  </si>
  <si>
    <t>Dr. Drégelyi-Kiss Ágota</t>
  </si>
  <si>
    <t>Dr. Farkas Gabriella</t>
  </si>
  <si>
    <t>Tomanyiczka Kálmán</t>
  </si>
  <si>
    <t>Kőszegi József</t>
  </si>
  <si>
    <t>Paulik Szabina</t>
  </si>
  <si>
    <t>Aláírás (a)</t>
  </si>
  <si>
    <t>képzéskód, szakkód: BSLEOE, BSLEOE</t>
  </si>
  <si>
    <t>metrológus szakember szakirányú továbbképzési szak</t>
  </si>
  <si>
    <t>Mérési hibák és a mérés bizonytalansága</t>
  </si>
  <si>
    <t>Nem kötelező hitelesítésű mérőeszközök ellenőrzése</t>
  </si>
  <si>
    <t>Metrológiai folyamatok felügyelete, javítása, fejlesztése</t>
  </si>
  <si>
    <t>Számítógéppel segített metrológia</t>
  </si>
  <si>
    <t>BFXMEO1SLE</t>
  </si>
  <si>
    <t>BFXHBO1SLE</t>
  </si>
  <si>
    <t>BFXTRO1SLE</t>
  </si>
  <si>
    <t>BFXFJO2SLE</t>
  </si>
  <si>
    <t>BFXMGO2SLE</t>
  </si>
  <si>
    <t>BFXSKO2SLE</t>
  </si>
  <si>
    <t>BFDZPO1SLE</t>
  </si>
  <si>
    <t>BFDZPO2SLE</t>
  </si>
  <si>
    <t>BFXSSO2SLE</t>
  </si>
  <si>
    <t>BFXVLO1SLE</t>
  </si>
  <si>
    <t>Vizsgáló- és kalibrálólaboratóriumok felkészültsége, irányítása</t>
  </si>
  <si>
    <t>Jártassági vizsgálatok</t>
  </si>
  <si>
    <t>BFXMTO1SLE</t>
  </si>
  <si>
    <t>BFXNTO1SLE</t>
  </si>
  <si>
    <t>BFXJVO2SLE</t>
  </si>
  <si>
    <t>BFXMFO2SLE</t>
  </si>
  <si>
    <t>mintatanterv-kód: BSLEOEXXM0F22 (Σ60 krd)</t>
  </si>
  <si>
    <t>Dr. Drégelyi-Kiss Ágota, Paulik Szabina</t>
  </si>
  <si>
    <t>Dr. Farkas Gabriella, Tóth Georgina Nóra</t>
  </si>
  <si>
    <t>Horváth András</t>
  </si>
  <si>
    <t>Dr. Hanka László, Paulik Szabina</t>
  </si>
  <si>
    <t>Mónus Ferenc, Dr. Drégelyi-Kiss Ágota</t>
  </si>
  <si>
    <t>Turzó András Emese, Dr. Gáti József</t>
  </si>
  <si>
    <t>Dr. Czelleng Arnold, Paulik Szabina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</si>
</sst>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,##0"/>
    <numFmt numFmtId="168" formatCode="#,###,##0.00"/>
  </numFmts>
  <fonts count="3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ck"/>
      <bottom style="medium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medium"/>
      <top style="dotted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7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0" borderId="7" applyNumberFormat="0" applyFont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21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>
      <alignment/>
      <protection/>
    </xf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5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5" borderId="0" xfId="0" applyFont="1" applyFill="1" applyBorder="1" applyAlignment="1">
      <alignment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3" fillId="0" borderId="16" xfId="0" applyFont="1" applyFill="1" applyBorder="1" applyAlignment="1">
      <alignment horizontal="right"/>
    </xf>
    <xf numFmtId="0" fontId="10" fillId="0" borderId="15" xfId="0" applyFont="1" applyFill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22" borderId="25" xfId="0" applyFont="1" applyFill="1" applyBorder="1" applyAlignment="1">
      <alignment horizontal="center" vertical="center"/>
    </xf>
    <xf numFmtId="0" fontId="3" fillId="22" borderId="26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3" fillId="22" borderId="44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3" fillId="22" borderId="47" xfId="0" applyFont="1" applyFill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3" fillId="22" borderId="49" xfId="0" applyFont="1" applyFill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right" vertical="center" wrapText="1" shrinkToFit="1"/>
    </xf>
    <xf numFmtId="0" fontId="5" fillId="0" borderId="14" xfId="0" applyFont="1" applyFill="1" applyBorder="1" applyAlignment="1">
      <alignment horizontal="right" vertical="center" wrapText="1" shrinkToFit="1"/>
    </xf>
    <xf numFmtId="0" fontId="10" fillId="0" borderId="51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44" xfId="0" applyBorder="1" applyAlignment="1">
      <alignment horizont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elölőszín 1" xfId="59"/>
    <cellStyle name="Jelölőszín 2" xfId="60"/>
    <cellStyle name="Jelölőszín 3" xfId="61"/>
    <cellStyle name="Jelölőszín 4" xfId="62"/>
    <cellStyle name="Jelölőszín 5" xfId="63"/>
    <cellStyle name="Jelölőszín 6" xfId="64"/>
    <cellStyle name="Jó" xfId="65"/>
    <cellStyle name="Kimenet" xfId="66"/>
    <cellStyle name="Magyarázó szöveg" xfId="67"/>
    <cellStyle name="Followed Hyperlink" xfId="68"/>
    <cellStyle name="Normál 4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28125" style="2" customWidth="1"/>
    <col min="2" max="2" width="16.421875" style="2" customWidth="1"/>
    <col min="3" max="3" width="54.57421875" style="2" bestFit="1" customWidth="1"/>
    <col min="4" max="4" width="5.71093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21.140625" style="2" customWidth="1"/>
    <col min="17" max="17" width="32.421875" style="2" customWidth="1"/>
  </cols>
  <sheetData>
    <row r="1" spans="1:17" ht="15.75">
      <c r="A1" s="18" t="s">
        <v>16</v>
      </c>
      <c r="B1" s="19"/>
      <c r="C1" s="1"/>
      <c r="D1" s="1"/>
      <c r="E1" s="1"/>
      <c r="F1" s="1"/>
      <c r="G1" s="42" t="s">
        <v>26</v>
      </c>
      <c r="H1" s="1"/>
      <c r="J1" s="1"/>
      <c r="K1" s="1"/>
      <c r="L1" s="20"/>
      <c r="M1" s="20"/>
      <c r="N1" s="1"/>
      <c r="O1" s="21"/>
      <c r="P1" s="21"/>
      <c r="Q1" s="21"/>
    </row>
    <row r="2" spans="1:17" ht="15.75">
      <c r="A2" s="18" t="s">
        <v>14</v>
      </c>
      <c r="B2" s="19"/>
      <c r="C2" s="1"/>
      <c r="D2" s="1"/>
      <c r="E2" s="1"/>
      <c r="F2" s="1"/>
      <c r="G2" s="42" t="s">
        <v>45</v>
      </c>
      <c r="H2" s="1"/>
      <c r="J2" s="1"/>
      <c r="K2" s="1"/>
      <c r="L2" s="1"/>
      <c r="M2" s="1"/>
      <c r="N2" s="1"/>
      <c r="O2" s="1"/>
      <c r="P2" s="1"/>
      <c r="Q2" s="1"/>
    </row>
    <row r="3" spans="1:17" ht="12.75">
      <c r="A3" s="22"/>
      <c r="B3" s="23"/>
      <c r="C3" s="23"/>
      <c r="D3" s="23"/>
      <c r="E3" s="23"/>
      <c r="F3" s="23"/>
      <c r="G3" s="24" t="s">
        <v>44</v>
      </c>
      <c r="H3" s="23"/>
      <c r="J3" s="23"/>
      <c r="K3" s="1"/>
      <c r="L3" s="23"/>
      <c r="M3" s="23"/>
      <c r="N3" s="1"/>
      <c r="O3" s="23"/>
      <c r="P3" s="23"/>
      <c r="Q3" s="41" t="s">
        <v>22</v>
      </c>
    </row>
    <row r="4" spans="1:17" ht="13.5" thickBot="1">
      <c r="A4" s="25" t="s">
        <v>66</v>
      </c>
      <c r="B4" s="26"/>
      <c r="C4" s="27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3.5" thickBot="1">
      <c r="A5" s="88"/>
      <c r="B5" s="90" t="s">
        <v>0</v>
      </c>
      <c r="C5" s="92" t="s">
        <v>1</v>
      </c>
      <c r="D5" s="98" t="s">
        <v>24</v>
      </c>
      <c r="E5" s="96" t="s">
        <v>11</v>
      </c>
      <c r="F5" s="85" t="s">
        <v>23</v>
      </c>
      <c r="G5" s="86"/>
      <c r="H5" s="86"/>
      <c r="I5" s="86"/>
      <c r="J5" s="86"/>
      <c r="K5" s="86"/>
      <c r="L5" s="86"/>
      <c r="M5" s="86"/>
      <c r="N5" s="86"/>
      <c r="O5" s="87"/>
      <c r="P5" s="43" t="s">
        <v>35</v>
      </c>
      <c r="Q5" s="43" t="s">
        <v>36</v>
      </c>
    </row>
    <row r="6" spans="1:17" ht="13.5" thickBot="1">
      <c r="A6" s="89"/>
      <c r="B6" s="91"/>
      <c r="C6" s="93"/>
      <c r="D6" s="99"/>
      <c r="E6" s="97"/>
      <c r="F6" s="85" t="s">
        <v>2</v>
      </c>
      <c r="G6" s="94"/>
      <c r="H6" s="94"/>
      <c r="I6" s="94"/>
      <c r="J6" s="95"/>
      <c r="K6" s="85" t="s">
        <v>3</v>
      </c>
      <c r="L6" s="86"/>
      <c r="M6" s="86"/>
      <c r="N6" s="86"/>
      <c r="O6" s="87"/>
      <c r="P6" s="44"/>
      <c r="Q6" s="44"/>
    </row>
    <row r="7" spans="1:17" ht="13.5" thickBot="1">
      <c r="A7" s="28"/>
      <c r="B7" s="29"/>
      <c r="C7" s="75"/>
      <c r="D7" s="10"/>
      <c r="E7" s="11"/>
      <c r="F7" s="10" t="s">
        <v>5</v>
      </c>
      <c r="G7" s="9" t="s">
        <v>6</v>
      </c>
      <c r="H7" s="9" t="s">
        <v>7</v>
      </c>
      <c r="I7" s="9" t="s">
        <v>8</v>
      </c>
      <c r="J7" s="12" t="s">
        <v>9</v>
      </c>
      <c r="K7" s="10" t="s">
        <v>5</v>
      </c>
      <c r="L7" s="9" t="s">
        <v>6</v>
      </c>
      <c r="M7" s="9" t="s">
        <v>7</v>
      </c>
      <c r="N7" s="9" t="s">
        <v>8</v>
      </c>
      <c r="O7" s="13" t="s">
        <v>9</v>
      </c>
      <c r="P7" s="28"/>
      <c r="Q7" s="28"/>
    </row>
    <row r="8" spans="1:17" s="47" customFormat="1" ht="13.5" thickBot="1">
      <c r="A8" s="79" t="s">
        <v>21</v>
      </c>
      <c r="B8" s="80"/>
      <c r="C8" s="81"/>
      <c r="D8" s="45">
        <f aca="true" t="shared" si="0" ref="D8:O8">SUM(D9:D14)</f>
        <v>116</v>
      </c>
      <c r="E8" s="45">
        <f t="shared" si="0"/>
        <v>27</v>
      </c>
      <c r="F8" s="45">
        <f t="shared" si="0"/>
        <v>58</v>
      </c>
      <c r="G8" s="45">
        <f t="shared" si="0"/>
        <v>18</v>
      </c>
      <c r="H8" s="45">
        <f t="shared" si="0"/>
        <v>0</v>
      </c>
      <c r="I8" s="45">
        <f t="shared" si="0"/>
        <v>0</v>
      </c>
      <c r="J8" s="45">
        <f t="shared" si="0"/>
        <v>19</v>
      </c>
      <c r="K8" s="45">
        <f t="shared" si="0"/>
        <v>30</v>
      </c>
      <c r="L8" s="45">
        <f t="shared" si="0"/>
        <v>0</v>
      </c>
      <c r="M8" s="45">
        <f t="shared" si="0"/>
        <v>10</v>
      </c>
      <c r="N8" s="45">
        <f t="shared" si="0"/>
        <v>0</v>
      </c>
      <c r="O8" s="45">
        <f t="shared" si="0"/>
        <v>8</v>
      </c>
      <c r="P8" s="46"/>
      <c r="Q8" s="46"/>
    </row>
    <row r="9" spans="1:17" s="47" customFormat="1" ht="13.5" customHeight="1" thickBot="1" thickTop="1">
      <c r="A9" s="38">
        <v>1</v>
      </c>
      <c r="B9" s="39" t="s">
        <v>62</v>
      </c>
      <c r="C9" s="40" t="s">
        <v>27</v>
      </c>
      <c r="D9" s="48">
        <f aca="true" t="shared" si="1" ref="D9:D14">SUM(F9:H9)+SUM(K9:M9)</f>
        <v>16</v>
      </c>
      <c r="E9" s="48">
        <f>J9+O9</f>
        <v>4</v>
      </c>
      <c r="F9" s="49">
        <v>8</v>
      </c>
      <c r="G9" s="50">
        <v>8</v>
      </c>
      <c r="H9" s="50">
        <v>0</v>
      </c>
      <c r="I9" s="50" t="s">
        <v>19</v>
      </c>
      <c r="J9" s="51">
        <v>4</v>
      </c>
      <c r="K9" s="49"/>
      <c r="L9" s="50"/>
      <c r="M9" s="50"/>
      <c r="N9" s="50"/>
      <c r="O9" s="52"/>
      <c r="P9" s="53" t="s">
        <v>37</v>
      </c>
      <c r="Q9" s="53" t="s">
        <v>37</v>
      </c>
    </row>
    <row r="10" spans="1:17" s="47" customFormat="1" ht="13.5" customHeight="1" thickBot="1">
      <c r="A10" s="38">
        <v>2</v>
      </c>
      <c r="B10" s="39" t="s">
        <v>50</v>
      </c>
      <c r="C10" s="40" t="s">
        <v>28</v>
      </c>
      <c r="D10" s="76">
        <f t="shared" si="1"/>
        <v>18</v>
      </c>
      <c r="E10" s="76">
        <f aca="true" t="shared" si="2" ref="E10:E24">J10+O10</f>
        <v>4</v>
      </c>
      <c r="F10" s="49">
        <v>18</v>
      </c>
      <c r="G10" s="50">
        <v>0</v>
      </c>
      <c r="H10" s="50">
        <v>0</v>
      </c>
      <c r="I10" s="50" t="s">
        <v>19</v>
      </c>
      <c r="J10" s="51">
        <v>4</v>
      </c>
      <c r="K10" s="49"/>
      <c r="L10" s="50"/>
      <c r="M10" s="50"/>
      <c r="N10" s="50"/>
      <c r="O10" s="52"/>
      <c r="P10" s="54" t="s">
        <v>38</v>
      </c>
      <c r="Q10" s="54" t="s">
        <v>67</v>
      </c>
    </row>
    <row r="11" spans="1:17" s="47" customFormat="1" ht="13.5" customHeight="1" thickBot="1">
      <c r="A11" s="38">
        <v>3</v>
      </c>
      <c r="B11" s="39" t="s">
        <v>51</v>
      </c>
      <c r="C11" s="40" t="s">
        <v>46</v>
      </c>
      <c r="D11" s="76">
        <f t="shared" si="1"/>
        <v>20</v>
      </c>
      <c r="E11" s="76">
        <f t="shared" si="2"/>
        <v>5</v>
      </c>
      <c r="F11" s="49">
        <v>10</v>
      </c>
      <c r="G11" s="50">
        <v>10</v>
      </c>
      <c r="H11" s="50">
        <v>0</v>
      </c>
      <c r="I11" s="50" t="s">
        <v>12</v>
      </c>
      <c r="J11" s="52">
        <v>5</v>
      </c>
      <c r="K11" s="49"/>
      <c r="L11" s="50"/>
      <c r="M11" s="50"/>
      <c r="N11" s="50"/>
      <c r="O11" s="52"/>
      <c r="P11" s="54" t="s">
        <v>38</v>
      </c>
      <c r="Q11" s="54" t="s">
        <v>38</v>
      </c>
    </row>
    <row r="12" spans="1:17" s="47" customFormat="1" ht="13.5" customHeight="1" thickBot="1">
      <c r="A12" s="38">
        <v>4</v>
      </c>
      <c r="B12" s="39" t="s">
        <v>52</v>
      </c>
      <c r="C12" s="40" t="s">
        <v>29</v>
      </c>
      <c r="D12" s="76">
        <f t="shared" si="1"/>
        <v>18</v>
      </c>
      <c r="E12" s="76">
        <f t="shared" si="2"/>
        <v>4</v>
      </c>
      <c r="F12" s="49"/>
      <c r="G12" s="50"/>
      <c r="H12" s="50"/>
      <c r="I12" s="50"/>
      <c r="J12" s="52"/>
      <c r="K12" s="49">
        <v>18</v>
      </c>
      <c r="L12" s="50">
        <v>0</v>
      </c>
      <c r="M12" s="50">
        <v>0</v>
      </c>
      <c r="N12" s="50" t="s">
        <v>19</v>
      </c>
      <c r="O12" s="52">
        <v>4</v>
      </c>
      <c r="P12" s="54" t="s">
        <v>39</v>
      </c>
      <c r="Q12" s="54" t="s">
        <v>41</v>
      </c>
    </row>
    <row r="13" spans="1:17" s="47" customFormat="1" ht="13.5" customHeight="1" thickBot="1">
      <c r="A13" s="38">
        <v>5</v>
      </c>
      <c r="B13" s="39" t="s">
        <v>63</v>
      </c>
      <c r="C13" s="40" t="s">
        <v>47</v>
      </c>
      <c r="D13" s="76">
        <f t="shared" si="1"/>
        <v>22</v>
      </c>
      <c r="E13" s="76">
        <f t="shared" si="2"/>
        <v>4</v>
      </c>
      <c r="F13" s="49"/>
      <c r="G13" s="50"/>
      <c r="H13" s="50"/>
      <c r="I13" s="50"/>
      <c r="J13" s="51"/>
      <c r="K13" s="49">
        <v>12</v>
      </c>
      <c r="L13" s="50">
        <v>0</v>
      </c>
      <c r="M13" s="50">
        <v>10</v>
      </c>
      <c r="N13" s="50" t="s">
        <v>12</v>
      </c>
      <c r="O13" s="52">
        <v>4</v>
      </c>
      <c r="P13" s="54" t="s">
        <v>38</v>
      </c>
      <c r="Q13" s="54" t="s">
        <v>40</v>
      </c>
    </row>
    <row r="14" spans="1:17" s="47" customFormat="1" ht="13.5" customHeight="1" thickBot="1">
      <c r="A14" s="38">
        <v>6</v>
      </c>
      <c r="B14" s="39" t="s">
        <v>59</v>
      </c>
      <c r="C14" s="40" t="s">
        <v>60</v>
      </c>
      <c r="D14" s="76">
        <f t="shared" si="1"/>
        <v>22</v>
      </c>
      <c r="E14" s="76">
        <f t="shared" si="2"/>
        <v>6</v>
      </c>
      <c r="F14" s="49">
        <v>22</v>
      </c>
      <c r="G14" s="50">
        <v>0</v>
      </c>
      <c r="H14" s="50">
        <v>0</v>
      </c>
      <c r="I14" s="50" t="s">
        <v>12</v>
      </c>
      <c r="J14" s="51">
        <v>6</v>
      </c>
      <c r="K14" s="49"/>
      <c r="L14" s="50"/>
      <c r="M14" s="50"/>
      <c r="N14" s="50"/>
      <c r="O14" s="52"/>
      <c r="P14" s="54" t="s">
        <v>38</v>
      </c>
      <c r="Q14" s="54" t="s">
        <v>73</v>
      </c>
    </row>
    <row r="15" spans="1:17" s="47" customFormat="1" ht="13.5" thickBot="1">
      <c r="A15" s="79" t="s">
        <v>17</v>
      </c>
      <c r="B15" s="80"/>
      <c r="C15" s="81"/>
      <c r="D15" s="45">
        <f aca="true" t="shared" si="3" ref="D15:O15">SUM(D16:D21)</f>
        <v>116</v>
      </c>
      <c r="E15" s="45">
        <f t="shared" si="3"/>
        <v>25</v>
      </c>
      <c r="F15" s="45">
        <f t="shared" si="3"/>
        <v>22</v>
      </c>
      <c r="G15" s="45">
        <f t="shared" si="3"/>
        <v>18</v>
      </c>
      <c r="H15" s="45">
        <f t="shared" si="3"/>
        <v>0</v>
      </c>
      <c r="I15" s="45">
        <f t="shared" si="3"/>
        <v>0</v>
      </c>
      <c r="J15" s="45">
        <f t="shared" si="3"/>
        <v>9</v>
      </c>
      <c r="K15" s="45">
        <f t="shared" si="3"/>
        <v>30</v>
      </c>
      <c r="L15" s="45">
        <f t="shared" si="3"/>
        <v>28</v>
      </c>
      <c r="M15" s="45">
        <f t="shared" si="3"/>
        <v>18</v>
      </c>
      <c r="N15" s="45">
        <f t="shared" si="3"/>
        <v>0</v>
      </c>
      <c r="O15" s="45">
        <f t="shared" si="3"/>
        <v>16</v>
      </c>
      <c r="P15" s="46"/>
      <c r="Q15" s="46"/>
    </row>
    <row r="16" spans="1:17" s="47" customFormat="1" ht="13.5" customHeight="1" thickBot="1" thickTop="1">
      <c r="A16" s="38">
        <v>8</v>
      </c>
      <c r="B16" s="39" t="s">
        <v>64</v>
      </c>
      <c r="C16" s="40" t="s">
        <v>61</v>
      </c>
      <c r="D16" s="48">
        <f aca="true" t="shared" si="4" ref="D16:D21">SUM(F16:H16)+SUM(K16:M16)</f>
        <v>24</v>
      </c>
      <c r="E16" s="48">
        <f t="shared" si="2"/>
        <v>5</v>
      </c>
      <c r="F16" s="49"/>
      <c r="G16" s="50"/>
      <c r="H16" s="50"/>
      <c r="I16" s="50"/>
      <c r="J16" s="51"/>
      <c r="K16" s="55">
        <v>12</v>
      </c>
      <c r="L16" s="56">
        <v>12</v>
      </c>
      <c r="M16" s="56">
        <v>0</v>
      </c>
      <c r="N16" s="56" t="s">
        <v>12</v>
      </c>
      <c r="O16" s="57">
        <v>5</v>
      </c>
      <c r="P16" s="53" t="s">
        <v>38</v>
      </c>
      <c r="Q16" s="53" t="s">
        <v>42</v>
      </c>
    </row>
    <row r="17" spans="1:17" s="47" customFormat="1" ht="13.5" customHeight="1" thickBot="1">
      <c r="A17" s="38">
        <v>9</v>
      </c>
      <c r="B17" s="39" t="s">
        <v>53</v>
      </c>
      <c r="C17" s="77" t="s">
        <v>48</v>
      </c>
      <c r="D17" s="76">
        <f t="shared" si="4"/>
        <v>22</v>
      </c>
      <c r="E17" s="76">
        <f t="shared" si="2"/>
        <v>5</v>
      </c>
      <c r="F17" s="55">
        <v>12</v>
      </c>
      <c r="G17" s="56">
        <v>10</v>
      </c>
      <c r="H17" s="56">
        <v>0</v>
      </c>
      <c r="I17" s="56" t="s">
        <v>12</v>
      </c>
      <c r="J17" s="58">
        <v>5</v>
      </c>
      <c r="K17" s="59"/>
      <c r="L17" s="60"/>
      <c r="M17" s="60"/>
      <c r="N17" s="60"/>
      <c r="O17" s="61"/>
      <c r="P17" s="62" t="s">
        <v>39</v>
      </c>
      <c r="Q17" s="62" t="s">
        <v>68</v>
      </c>
    </row>
    <row r="18" spans="1:17" s="47" customFormat="1" ht="13.5" customHeight="1" thickBot="1">
      <c r="A18" s="38">
        <v>10</v>
      </c>
      <c r="B18" s="39" t="s">
        <v>65</v>
      </c>
      <c r="C18" s="77" t="s">
        <v>31</v>
      </c>
      <c r="D18" s="76">
        <f t="shared" si="4"/>
        <v>18</v>
      </c>
      <c r="E18" s="76">
        <f t="shared" si="2"/>
        <v>4</v>
      </c>
      <c r="F18" s="55">
        <v>10</v>
      </c>
      <c r="G18" s="56">
        <v>8</v>
      </c>
      <c r="H18" s="56">
        <v>0</v>
      </c>
      <c r="I18" s="56" t="s">
        <v>19</v>
      </c>
      <c r="J18" s="58">
        <v>4</v>
      </c>
      <c r="K18" s="59"/>
      <c r="L18" s="60"/>
      <c r="M18" s="60"/>
      <c r="N18" s="60"/>
      <c r="O18" s="61"/>
      <c r="P18" s="62" t="s">
        <v>39</v>
      </c>
      <c r="Q18" s="62" t="s">
        <v>69</v>
      </c>
    </row>
    <row r="19" spans="1:17" s="47" customFormat="1" ht="13.5" customHeight="1" thickBot="1">
      <c r="A19" s="38">
        <v>11</v>
      </c>
      <c r="B19" s="39" t="s">
        <v>54</v>
      </c>
      <c r="C19" s="77" t="s">
        <v>32</v>
      </c>
      <c r="D19" s="76">
        <f t="shared" si="4"/>
        <v>18</v>
      </c>
      <c r="E19" s="76">
        <f t="shared" si="2"/>
        <v>4</v>
      </c>
      <c r="F19" s="55"/>
      <c r="G19" s="56"/>
      <c r="H19" s="56"/>
      <c r="I19" s="56"/>
      <c r="J19" s="58"/>
      <c r="K19" s="59">
        <v>0</v>
      </c>
      <c r="L19" s="60">
        <v>0</v>
      </c>
      <c r="M19" s="60">
        <v>18</v>
      </c>
      <c r="N19" s="60" t="s">
        <v>19</v>
      </c>
      <c r="O19" s="61">
        <v>4</v>
      </c>
      <c r="P19" s="62" t="s">
        <v>38</v>
      </c>
      <c r="Q19" s="62" t="s">
        <v>71</v>
      </c>
    </row>
    <row r="20" spans="1:17" s="47" customFormat="1" ht="13.5" customHeight="1" thickBot="1">
      <c r="A20" s="38">
        <v>12</v>
      </c>
      <c r="B20" s="39" t="s">
        <v>55</v>
      </c>
      <c r="C20" s="77" t="s">
        <v>33</v>
      </c>
      <c r="D20" s="76">
        <f t="shared" si="4"/>
        <v>18</v>
      </c>
      <c r="E20" s="76">
        <f t="shared" si="2"/>
        <v>4</v>
      </c>
      <c r="F20" s="55"/>
      <c r="G20" s="56"/>
      <c r="H20" s="56"/>
      <c r="I20" s="56"/>
      <c r="J20" s="58"/>
      <c r="K20" s="59">
        <v>18</v>
      </c>
      <c r="L20" s="60">
        <v>0</v>
      </c>
      <c r="M20" s="60">
        <v>0</v>
      </c>
      <c r="N20" s="60" t="s">
        <v>19</v>
      </c>
      <c r="O20" s="61">
        <v>4</v>
      </c>
      <c r="P20" s="62" t="s">
        <v>39</v>
      </c>
      <c r="Q20" s="62" t="s">
        <v>72</v>
      </c>
    </row>
    <row r="21" spans="1:17" s="47" customFormat="1" ht="13.5" customHeight="1" thickBot="1">
      <c r="A21" s="38">
        <v>13</v>
      </c>
      <c r="B21" s="39" t="s">
        <v>58</v>
      </c>
      <c r="C21" s="77" t="s">
        <v>49</v>
      </c>
      <c r="D21" s="76">
        <f t="shared" si="4"/>
        <v>16</v>
      </c>
      <c r="E21" s="76">
        <f t="shared" si="2"/>
        <v>3</v>
      </c>
      <c r="F21" s="55"/>
      <c r="G21" s="56"/>
      <c r="H21" s="56"/>
      <c r="I21" s="56"/>
      <c r="J21" s="58"/>
      <c r="K21" s="59">
        <v>0</v>
      </c>
      <c r="L21" s="60">
        <v>16</v>
      </c>
      <c r="M21" s="60">
        <v>0</v>
      </c>
      <c r="N21" s="60" t="s">
        <v>19</v>
      </c>
      <c r="O21" s="61">
        <v>3</v>
      </c>
      <c r="P21" s="71" t="s">
        <v>38</v>
      </c>
      <c r="Q21" s="62" t="s">
        <v>70</v>
      </c>
    </row>
    <row r="22" spans="1:17" s="47" customFormat="1" ht="13.5" thickBot="1">
      <c r="A22" s="79" t="s">
        <v>15</v>
      </c>
      <c r="B22" s="80"/>
      <c r="C22" s="81"/>
      <c r="D22" s="45">
        <f aca="true" t="shared" si="5" ref="D22:O22">SUM(D23:D24)</f>
        <v>298</v>
      </c>
      <c r="E22" s="45">
        <f t="shared" si="5"/>
        <v>8</v>
      </c>
      <c r="F22" s="45">
        <f t="shared" si="5"/>
        <v>0</v>
      </c>
      <c r="G22" s="45">
        <f t="shared" si="5"/>
        <v>4</v>
      </c>
      <c r="H22" s="45">
        <f t="shared" si="5"/>
        <v>0</v>
      </c>
      <c r="I22" s="45">
        <f t="shared" si="5"/>
        <v>0</v>
      </c>
      <c r="J22" s="45">
        <f t="shared" si="5"/>
        <v>2</v>
      </c>
      <c r="K22" s="45">
        <f t="shared" si="5"/>
        <v>0</v>
      </c>
      <c r="L22" s="45">
        <f t="shared" si="5"/>
        <v>4</v>
      </c>
      <c r="M22" s="45">
        <f t="shared" si="5"/>
        <v>0</v>
      </c>
      <c r="N22" s="45">
        <f t="shared" si="5"/>
        <v>0</v>
      </c>
      <c r="O22" s="46">
        <f t="shared" si="5"/>
        <v>6</v>
      </c>
      <c r="P22" s="72"/>
      <c r="Q22" s="46"/>
    </row>
    <row r="23" spans="1:17" s="47" customFormat="1" ht="14.25" thickBot="1" thickTop="1">
      <c r="A23" s="38">
        <v>7</v>
      </c>
      <c r="B23" s="39" t="s">
        <v>56</v>
      </c>
      <c r="C23" s="40" t="s">
        <v>30</v>
      </c>
      <c r="D23" s="48">
        <f>SUM(F14:H23)+SUM(K14:M23)</f>
        <v>266</v>
      </c>
      <c r="E23" s="48">
        <f>J23+O23</f>
        <v>2</v>
      </c>
      <c r="F23" s="49">
        <v>0</v>
      </c>
      <c r="G23" s="50">
        <v>4</v>
      </c>
      <c r="H23" s="50">
        <v>0</v>
      </c>
      <c r="I23" s="50" t="s">
        <v>25</v>
      </c>
      <c r="J23" s="52">
        <v>2</v>
      </c>
      <c r="K23" s="49"/>
      <c r="L23" s="50"/>
      <c r="M23" s="50"/>
      <c r="N23" s="50"/>
      <c r="O23" s="52"/>
      <c r="P23" s="73" t="s">
        <v>39</v>
      </c>
      <c r="Q23" s="53" t="s">
        <v>39</v>
      </c>
    </row>
    <row r="24" spans="1:17" s="47" customFormat="1" ht="13.5" thickBot="1">
      <c r="A24" s="63">
        <v>14</v>
      </c>
      <c r="B24" s="39" t="s">
        <v>57</v>
      </c>
      <c r="C24" s="77" t="s">
        <v>34</v>
      </c>
      <c r="D24" s="76">
        <f>SUM(F21:H24)+SUM(K21:M24)</f>
        <v>32</v>
      </c>
      <c r="E24" s="76">
        <f t="shared" si="2"/>
        <v>6</v>
      </c>
      <c r="F24" s="64"/>
      <c r="G24" s="65"/>
      <c r="H24" s="65"/>
      <c r="I24" s="65"/>
      <c r="J24" s="66"/>
      <c r="K24" s="64">
        <v>0</v>
      </c>
      <c r="L24" s="65">
        <v>4</v>
      </c>
      <c r="M24" s="65">
        <v>0</v>
      </c>
      <c r="N24" s="65" t="s">
        <v>19</v>
      </c>
      <c r="O24" s="67">
        <v>6</v>
      </c>
      <c r="P24" s="74" t="s">
        <v>39</v>
      </c>
      <c r="Q24" s="68" t="s">
        <v>39</v>
      </c>
    </row>
    <row r="25" spans="1:17" s="47" customFormat="1" ht="13.5" thickBot="1">
      <c r="A25" s="82" t="s">
        <v>18</v>
      </c>
      <c r="B25" s="83"/>
      <c r="C25" s="84"/>
      <c r="D25" s="69">
        <f>D8+D15+D22</f>
        <v>530</v>
      </c>
      <c r="E25" s="69">
        <f aca="true" t="shared" si="6" ref="E25:O25">E8+E15+E22</f>
        <v>60</v>
      </c>
      <c r="F25" s="69">
        <f t="shared" si="6"/>
        <v>80</v>
      </c>
      <c r="G25" s="69">
        <f t="shared" si="6"/>
        <v>40</v>
      </c>
      <c r="H25" s="69">
        <f t="shared" si="6"/>
        <v>0</v>
      </c>
      <c r="I25" s="69">
        <f t="shared" si="6"/>
        <v>0</v>
      </c>
      <c r="J25" s="69">
        <f t="shared" si="6"/>
        <v>30</v>
      </c>
      <c r="K25" s="69">
        <f t="shared" si="6"/>
        <v>60</v>
      </c>
      <c r="L25" s="69">
        <f t="shared" si="6"/>
        <v>32</v>
      </c>
      <c r="M25" s="69">
        <f t="shared" si="6"/>
        <v>28</v>
      </c>
      <c r="N25" s="69">
        <f t="shared" si="6"/>
        <v>0</v>
      </c>
      <c r="O25" s="70">
        <f t="shared" si="6"/>
        <v>30</v>
      </c>
      <c r="P25" s="46"/>
      <c r="Q25" s="72"/>
    </row>
    <row r="26" spans="1:17" ht="12.75">
      <c r="A26" s="31"/>
      <c r="B26" s="32"/>
      <c r="C26" s="33" t="s">
        <v>10</v>
      </c>
      <c r="D26" s="7">
        <f>SUM(F26:O26)</f>
        <v>5</v>
      </c>
      <c r="E26" s="8"/>
      <c r="F26" s="7"/>
      <c r="G26" s="3"/>
      <c r="H26" s="3"/>
      <c r="I26" s="3">
        <f>COUNTIF(I9:I25,"v")</f>
        <v>3</v>
      </c>
      <c r="J26" s="3"/>
      <c r="K26" s="3"/>
      <c r="L26" s="3"/>
      <c r="M26" s="3"/>
      <c r="N26" s="3">
        <f>COUNTIF(N9:N25,"v")</f>
        <v>2</v>
      </c>
      <c r="O26" s="8"/>
      <c r="P26" s="5"/>
      <c r="Q26" s="5"/>
    </row>
    <row r="27" spans="1:17" ht="12.75">
      <c r="A27" s="31"/>
      <c r="B27" s="32"/>
      <c r="C27" s="33" t="s">
        <v>20</v>
      </c>
      <c r="D27" s="7">
        <f>SUM(F27:O27)</f>
        <v>8</v>
      </c>
      <c r="E27" s="8"/>
      <c r="F27" s="7"/>
      <c r="G27" s="3"/>
      <c r="H27" s="3"/>
      <c r="I27" s="3">
        <f>COUNTIF(I8:I24,"é")</f>
        <v>3</v>
      </c>
      <c r="J27" s="3"/>
      <c r="K27" s="3"/>
      <c r="L27" s="3"/>
      <c r="M27" s="3"/>
      <c r="N27" s="3">
        <f>COUNTIF(N8:N24,"é")</f>
        <v>5</v>
      </c>
      <c r="O27" s="8"/>
      <c r="P27" s="5"/>
      <c r="Q27" s="5"/>
    </row>
    <row r="28" spans="1:17" ht="13.5" thickBot="1">
      <c r="A28" s="31"/>
      <c r="B28" s="32"/>
      <c r="C28" s="34" t="s">
        <v>43</v>
      </c>
      <c r="D28" s="37">
        <f>SUM(F28:O28)</f>
        <v>1</v>
      </c>
      <c r="E28" s="30"/>
      <c r="F28" s="35"/>
      <c r="G28" s="36"/>
      <c r="H28" s="36"/>
      <c r="I28" s="36">
        <f>COUNTIF(I9:I25,"a")</f>
        <v>1</v>
      </c>
      <c r="J28" s="36"/>
      <c r="K28" s="36"/>
      <c r="L28" s="36"/>
      <c r="M28" s="36"/>
      <c r="N28" s="36">
        <f>COUNTIF(N9:N25,"a")</f>
        <v>0</v>
      </c>
      <c r="O28" s="30"/>
      <c r="P28" s="5"/>
      <c r="Q28" s="5"/>
    </row>
    <row r="29" spans="1:17" ht="12.75">
      <c r="A29" s="17" t="s">
        <v>13</v>
      </c>
      <c r="B29" s="4"/>
      <c r="C29" s="6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2.75">
      <c r="A30" s="1"/>
      <c r="B30" s="78" t="s">
        <v>2</v>
      </c>
      <c r="C30" s="1" t="s">
        <v>46</v>
      </c>
      <c r="E30" s="15"/>
      <c r="F30" s="16"/>
      <c r="M30" s="5"/>
      <c r="N30" s="5"/>
      <c r="O30" s="5"/>
      <c r="P30" s="5"/>
      <c r="Q30" s="5"/>
    </row>
    <row r="31" spans="1:6" ht="12.75">
      <c r="A31" s="1"/>
      <c r="B31" s="78" t="s">
        <v>3</v>
      </c>
      <c r="C31" s="1" t="s">
        <v>60</v>
      </c>
      <c r="E31" s="15"/>
      <c r="F31" s="16"/>
    </row>
    <row r="32" spans="1:13" ht="12.75">
      <c r="A32" s="1"/>
      <c r="B32" s="78" t="s">
        <v>4</v>
      </c>
      <c r="C32" s="1" t="s">
        <v>61</v>
      </c>
      <c r="E32" s="15"/>
      <c r="F32" s="16"/>
      <c r="M32" s="14"/>
    </row>
  </sheetData>
  <sheetProtection/>
  <mergeCells count="12">
    <mergeCell ref="E5:E6"/>
    <mergeCell ref="D5:D6"/>
    <mergeCell ref="A8:C8"/>
    <mergeCell ref="A25:C25"/>
    <mergeCell ref="F5:O5"/>
    <mergeCell ref="A15:C15"/>
    <mergeCell ref="A22:C22"/>
    <mergeCell ref="A5:A6"/>
    <mergeCell ref="B5:B6"/>
    <mergeCell ref="C5:C6"/>
    <mergeCell ref="F6:J6"/>
    <mergeCell ref="K6:O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TI-BGK-01</cp:lastModifiedBy>
  <cp:lastPrinted>2018-06-26T07:55:35Z</cp:lastPrinted>
  <dcterms:created xsi:type="dcterms:W3CDTF">2006-03-29T07:49:40Z</dcterms:created>
  <dcterms:modified xsi:type="dcterms:W3CDTF">2024-01-17T09:44:53Z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