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<sst xmlns="http://schemas.openxmlformats.org/spreadsheetml/2006/main" count="107" uniqueCount="74">
  <si>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</si>
  <si>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</si>
  <si>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</si>
  <si>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</si>
  <si>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</si>
  <si>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</si>
  <si>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</si>
  <si>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</si>
  <si>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</si>
  <si>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</si>
  <si>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</si>
  <si>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</si>
  <si>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</si>
  <si>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</si>
  <si>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</si>
  <si>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</si>
  <si>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</si>
  <si>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</si>
  <si>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</si>
  <si>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gy</t>
  </si>
  <si>
    <t>Összesen:</t>
  </si>
  <si>
    <t>1.</t>
  </si>
  <si>
    <t>2.</t>
  </si>
  <si>
    <t>A záróvizsga tárgyai:</t>
  </si>
  <si>
    <t>Agilis projektmenedzsment</t>
  </si>
  <si>
    <t>Bevezetés a domotikába</t>
  </si>
  <si>
    <t>Biztonságtechnikai ismeretek</t>
  </si>
  <si>
    <t>Építészeti és műszaki alapismeretek</t>
  </si>
  <si>
    <t>Épületgépészeti ismeretek</t>
  </si>
  <si>
    <t>Épületvillamossági és elektronikai ismeretek</t>
  </si>
  <si>
    <t>Épületinformatikai ismeretek</t>
  </si>
  <si>
    <t>Bevezetés a létesítményüzemeltetésbe</t>
  </si>
  <si>
    <t>Épületenergetika</t>
  </si>
  <si>
    <t>Létesítménygazdálkodás</t>
  </si>
  <si>
    <t>Társasházak és közintézmények üzemeltetése</t>
  </si>
  <si>
    <t>Létesítményüzemeltetés</t>
  </si>
  <si>
    <t>Vezetési-szervezési és kommunikációs ismeretek</t>
  </si>
  <si>
    <t>Tűz-, munka- és balesetvédelem</t>
  </si>
  <si>
    <t>Kockázatmenedzsment</t>
  </si>
  <si>
    <t>Épületdiagnosztika és benchmarking</t>
  </si>
  <si>
    <t>Ingatlanjogi ismeretek</t>
  </si>
  <si>
    <t>Projektfeladat</t>
  </si>
  <si>
    <t>Szakdolgozatírás</t>
  </si>
  <si>
    <t>tgy</t>
  </si>
  <si>
    <t>Összesítés</t>
  </si>
  <si>
    <t>I. félév</t>
  </si>
  <si>
    <t>II. félév</t>
  </si>
  <si>
    <t>Mindösszesen</t>
  </si>
  <si>
    <t>Elmélet aránya:</t>
  </si>
  <si>
    <t>Gyakorlat aránya:</t>
  </si>
  <si>
    <t>BFXBIU1SLF</t>
  </si>
  <si>
    <t>BFXDOU1SLF</t>
  </si>
  <si>
    <t>BFXEMU1SLF</t>
  </si>
  <si>
    <t>BFXEGU1SLF</t>
  </si>
  <si>
    <t>BFXEVU1SLF</t>
  </si>
  <si>
    <t>BFXEIU1SLF</t>
  </si>
  <si>
    <t>BFXEEU1SLF</t>
  </si>
  <si>
    <t>BFXLGU1SLF</t>
  </si>
  <si>
    <t>BFXTHU1SLF</t>
  </si>
  <si>
    <t>BFXBLU1SLF</t>
  </si>
  <si>
    <t>BFXLUU2SLF</t>
  </si>
  <si>
    <t>BFXVSU2SLF</t>
  </si>
  <si>
    <t>BFXTMU2SLF</t>
  </si>
  <si>
    <t>BFXAPU2SLF</t>
  </si>
  <si>
    <t>BFXKMU2SLF</t>
  </si>
  <si>
    <t>BFXEDU2SLF</t>
  </si>
  <si>
    <t>BFXIJU2SLF</t>
  </si>
  <si>
    <t>BFPPFU2SLF</t>
  </si>
  <si>
    <t>BFDSDU2SLF</t>
  </si>
  <si>
    <t>levelező munkarend</t>
  </si>
  <si>
    <t>Érvényes: 2024. szeptember 1-től</t>
  </si>
  <si>
    <t>létesítménygazdálkodó és -üzemeltető szakmenedzser szakirányú továbbképzési szak</t>
  </si>
  <si>
    <t>képzéskód, szakkód: BSLFUR, BSLFUR</t>
  </si>
  <si>
    <t>mintatanterv-kód: BSLFURXXM0S24 (Σ60 krd)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</si>
</sst>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sz val="9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tted"/>
      <right style="dotted"/>
      <top style="medium"/>
      <bottom style="medium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medium"/>
      <bottom style="medium"/>
    </border>
    <border>
      <left style="dotted"/>
      <right style="medium"/>
      <top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medium"/>
      <bottom style="medium"/>
    </border>
    <border>
      <left>
        <color indexed="63"/>
      </left>
      <right style="dotted"/>
      <top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37" xfId="106" applyFont="1" applyBorder="1" applyAlignment="1">
      <alignment horizontal="center"/>
      <protection/>
    </xf>
    <xf numFmtId="0" fontId="33" fillId="0" borderId="38" xfId="106" applyFont="1" applyBorder="1" applyAlignment="1">
      <alignment horizontal="center"/>
      <protection/>
    </xf>
    <xf numFmtId="0" fontId="33" fillId="0" borderId="39" xfId="106" applyFont="1" applyBorder="1" applyAlignment="1">
      <alignment horizontal="center"/>
      <protection/>
    </xf>
    <xf numFmtId="0" fontId="33" fillId="0" borderId="40" xfId="106" applyFont="1" applyBorder="1" applyAlignment="1">
      <alignment horizontal="center"/>
      <protection/>
    </xf>
    <xf numFmtId="0" fontId="33" fillId="0" borderId="41" xfId="106" applyFont="1" applyBorder="1" applyAlignment="1">
      <alignment horizontal="center"/>
      <protection/>
    </xf>
    <xf numFmtId="0" fontId="33" fillId="0" borderId="0" xfId="106" applyFont="1" applyAlignment="1">
      <alignment horizontal="right"/>
      <protection/>
    </xf>
    <xf numFmtId="169" fontId="33" fillId="0" borderId="0" xfId="106" applyNumberFormat="1" applyFont="1" applyAlignment="1">
      <alignment horizontal="center"/>
      <protection/>
    </xf>
    <xf numFmtId="0" fontId="3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33" fillId="0" borderId="17" xfId="106" applyFont="1" applyBorder="1">
      <alignment/>
      <protection/>
    </xf>
    <xf numFmtId="0" fontId="33" fillId="0" borderId="47" xfId="106" applyFont="1" applyBorder="1">
      <alignment/>
      <protection/>
    </xf>
    <xf numFmtId="0" fontId="33" fillId="0" borderId="48" xfId="106" applyFont="1" applyBorder="1">
      <alignment/>
      <protection/>
    </xf>
    <xf numFmtId="0" fontId="33" fillId="0" borderId="49" xfId="106" applyFont="1" applyBorder="1" applyAlignment="1">
      <alignment horizontal="center"/>
      <protection/>
    </xf>
    <xf numFmtId="0" fontId="33" fillId="0" borderId="47" xfId="106" applyFont="1" applyBorder="1" applyAlignment="1">
      <alignment horizontal="center"/>
      <protection/>
    </xf>
    <xf numFmtId="0" fontId="33" fillId="0" borderId="48" xfId="106" applyFont="1" applyBorder="1" applyAlignment="1">
      <alignment horizontal="center"/>
      <protection/>
    </xf>
    <xf numFmtId="0" fontId="33" fillId="0" borderId="17" xfId="106" applyFont="1" applyBorder="1" applyAlignment="1">
      <alignment horizontal="center"/>
      <protection/>
    </xf>
    <xf numFmtId="0" fontId="33" fillId="0" borderId="50" xfId="106" applyFont="1" applyBorder="1" applyAlignment="1">
      <alignment horizontal="center"/>
      <protection/>
    </xf>
    <xf numFmtId="0" fontId="33" fillId="0" borderId="51" xfId="106" applyFont="1" applyBorder="1" applyAlignment="1">
      <alignment horizontal="center"/>
      <protection/>
    </xf>
    <xf numFmtId="0" fontId="33" fillId="0" borderId="52" xfId="106" applyFont="1" applyBorder="1" applyAlignment="1">
      <alignment horizontal="center"/>
      <protection/>
    </xf>
    <xf numFmtId="0" fontId="33" fillId="0" borderId="53" xfId="106" applyFont="1" applyBorder="1" applyAlignment="1">
      <alignment horizontal="center"/>
      <protection/>
    </xf>
    <xf numFmtId="0" fontId="33" fillId="0" borderId="54" xfId="106" applyFont="1" applyBorder="1" applyAlignment="1">
      <alignment horizontal="center"/>
      <protection/>
    </xf>
    <xf numFmtId="0" fontId="33" fillId="0" borderId="35" xfId="106" applyFont="1" applyBorder="1" applyAlignment="1">
      <alignment horizontal="center"/>
      <protection/>
    </xf>
    <xf numFmtId="0" fontId="2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rmál_Munka1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8.421875" style="48" bestFit="1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57421875" style="2" customWidth="1"/>
    <col min="17" max="17" width="31.8515625" style="2" customWidth="1"/>
  </cols>
  <sheetData>
    <row r="1" spans="1:17" ht="15.75">
      <c r="A1" s="48" t="s">
        <v>18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2" t="s">
        <v>70</v>
      </c>
    </row>
    <row r="2" ht="12.75">
      <c r="A2" s="48" t="s">
        <v>13</v>
      </c>
    </row>
    <row r="3" spans="1:17" ht="15.75">
      <c r="A3" s="6"/>
      <c r="B3" s="21"/>
      <c r="C3" s="49"/>
      <c r="E3" s="21"/>
      <c r="F3" s="21"/>
      <c r="G3" s="21" t="s">
        <v>71</v>
      </c>
      <c r="H3" s="21"/>
      <c r="I3" s="21"/>
      <c r="J3" s="21"/>
      <c r="K3" s="21"/>
      <c r="L3" s="21"/>
      <c r="M3" s="21"/>
      <c r="N3" s="21"/>
      <c r="O3" s="21"/>
      <c r="Q3" s="70"/>
    </row>
    <row r="4" spans="7:17" ht="12.75">
      <c r="G4" s="22" t="s">
        <v>72</v>
      </c>
      <c r="Q4" s="2" t="s">
        <v>69</v>
      </c>
    </row>
    <row r="6" spans="1:3" ht="13.5" thickBot="1">
      <c r="A6" s="23" t="s">
        <v>73</v>
      </c>
      <c r="B6" s="24"/>
      <c r="C6" s="50"/>
    </row>
    <row r="7" spans="1:17" ht="13.5" thickBot="1">
      <c r="A7" s="18" t="s">
        <v>15</v>
      </c>
      <c r="B7" s="19"/>
      <c r="C7" s="5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7"/>
      <c r="Q7" s="13"/>
    </row>
    <row r="8" spans="1:17" ht="13.5" thickBot="1">
      <c r="A8" s="108" t="s">
        <v>1</v>
      </c>
      <c r="B8" s="110" t="s">
        <v>2</v>
      </c>
      <c r="C8" s="110" t="s">
        <v>3</v>
      </c>
      <c r="D8" s="117" t="s">
        <v>14</v>
      </c>
      <c r="E8" s="114" t="s">
        <v>11</v>
      </c>
      <c r="F8" s="16"/>
      <c r="G8" s="17"/>
      <c r="H8" s="17"/>
      <c r="I8" s="17"/>
      <c r="J8" s="17" t="s">
        <v>4</v>
      </c>
      <c r="K8" s="92"/>
      <c r="L8" s="17"/>
      <c r="M8" s="63"/>
      <c r="N8" s="17"/>
      <c r="O8" s="17"/>
      <c r="P8" s="110" t="s">
        <v>5</v>
      </c>
      <c r="Q8" s="116"/>
    </row>
    <row r="9" spans="1:17" ht="13.5" thickBot="1">
      <c r="A9" s="109"/>
      <c r="B9" s="106"/>
      <c r="C9" s="106"/>
      <c r="D9" s="118"/>
      <c r="E9" s="115"/>
      <c r="F9" s="111" t="s">
        <v>21</v>
      </c>
      <c r="G9" s="112"/>
      <c r="H9" s="112"/>
      <c r="I9" s="112"/>
      <c r="J9" s="113"/>
      <c r="K9" s="111" t="s">
        <v>22</v>
      </c>
      <c r="L9" s="112"/>
      <c r="M9" s="112"/>
      <c r="N9" s="112"/>
      <c r="O9" s="113"/>
      <c r="P9" s="106"/>
      <c r="Q9" s="107"/>
    </row>
    <row r="10" spans="1:17" ht="13.5" thickBot="1">
      <c r="A10" s="65"/>
      <c r="B10" s="66"/>
      <c r="C10" s="63"/>
      <c r="D10" s="67"/>
      <c r="E10" s="10"/>
      <c r="F10" s="8" t="s">
        <v>6</v>
      </c>
      <c r="G10" s="8" t="s">
        <v>19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19</v>
      </c>
      <c r="M10" s="8" t="s">
        <v>7</v>
      </c>
      <c r="N10" s="8" t="s">
        <v>8</v>
      </c>
      <c r="O10" s="12" t="s">
        <v>9</v>
      </c>
      <c r="P10" s="106"/>
      <c r="Q10" s="107"/>
    </row>
    <row r="11" spans="1:17" s="20" customFormat="1" ht="12.75" customHeight="1">
      <c r="A11" s="56">
        <v>1</v>
      </c>
      <c r="B11" s="68" t="s">
        <v>51</v>
      </c>
      <c r="C11" s="57" t="s">
        <v>25</v>
      </c>
      <c r="D11" s="28">
        <f>SUM(F11:H11)+SUM(K11:M11)</f>
        <v>16</v>
      </c>
      <c r="E11" s="28">
        <f>J11+O11</f>
        <v>4</v>
      </c>
      <c r="F11" s="41">
        <v>16</v>
      </c>
      <c r="G11" s="25">
        <v>0</v>
      </c>
      <c r="H11" s="25">
        <v>0</v>
      </c>
      <c r="I11" s="25" t="s">
        <v>17</v>
      </c>
      <c r="J11" s="42">
        <v>4</v>
      </c>
      <c r="K11" s="41"/>
      <c r="L11" s="25"/>
      <c r="M11" s="25"/>
      <c r="N11" s="25"/>
      <c r="O11" s="42"/>
      <c r="P11" s="41"/>
      <c r="Q11" s="26"/>
    </row>
    <row r="12" spans="1:17" s="20" customFormat="1" ht="12.75" customHeight="1">
      <c r="A12" s="27">
        <v>2</v>
      </c>
      <c r="B12" s="69" t="s">
        <v>50</v>
      </c>
      <c r="C12" s="58" t="s">
        <v>26</v>
      </c>
      <c r="D12" s="28">
        <f>SUM(F12:H12)+SUM(K12:M12)</f>
        <v>8</v>
      </c>
      <c r="E12" s="28">
        <f>J12+O12</f>
        <v>2</v>
      </c>
      <c r="F12" s="43">
        <v>8</v>
      </c>
      <c r="G12" s="29">
        <v>0</v>
      </c>
      <c r="H12" s="29">
        <v>0</v>
      </c>
      <c r="I12" s="29" t="s">
        <v>12</v>
      </c>
      <c r="J12" s="44">
        <v>2</v>
      </c>
      <c r="K12" s="43"/>
      <c r="L12" s="29"/>
      <c r="M12" s="29"/>
      <c r="N12" s="29"/>
      <c r="O12" s="44"/>
      <c r="P12" s="43"/>
      <c r="Q12" s="30"/>
    </row>
    <row r="13" spans="1:17" s="20" customFormat="1" ht="12.75" customHeight="1">
      <c r="A13" s="27">
        <v>3</v>
      </c>
      <c r="B13" s="69" t="s">
        <v>52</v>
      </c>
      <c r="C13" s="58" t="s">
        <v>27</v>
      </c>
      <c r="D13" s="28">
        <f aca="true" t="shared" si="0" ref="D13:D29">SUM(F13:H13)+SUM(K13:M13)</f>
        <v>8</v>
      </c>
      <c r="E13" s="28">
        <f aca="true" t="shared" si="1" ref="E13:E29">J13+O13</f>
        <v>2</v>
      </c>
      <c r="F13" s="43">
        <v>8</v>
      </c>
      <c r="G13" s="29">
        <v>0</v>
      </c>
      <c r="H13" s="29">
        <v>0</v>
      </c>
      <c r="I13" s="29" t="s">
        <v>12</v>
      </c>
      <c r="J13" s="44">
        <v>2</v>
      </c>
      <c r="K13" s="43"/>
      <c r="L13" s="29"/>
      <c r="M13" s="29"/>
      <c r="N13" s="29"/>
      <c r="O13" s="44"/>
      <c r="P13" s="43"/>
      <c r="Q13" s="30"/>
    </row>
    <row r="14" spans="1:17" s="20" customFormat="1" ht="12.75" customHeight="1">
      <c r="A14" s="27">
        <v>4</v>
      </c>
      <c r="B14" s="69" t="s">
        <v>53</v>
      </c>
      <c r="C14" s="58" t="s">
        <v>28</v>
      </c>
      <c r="D14" s="28">
        <f t="shared" si="0"/>
        <v>16</v>
      </c>
      <c r="E14" s="28">
        <f t="shared" si="1"/>
        <v>4</v>
      </c>
      <c r="F14" s="43">
        <v>16</v>
      </c>
      <c r="G14" s="29">
        <v>0</v>
      </c>
      <c r="H14" s="29">
        <v>0</v>
      </c>
      <c r="I14" s="29" t="s">
        <v>12</v>
      </c>
      <c r="J14" s="44">
        <v>4</v>
      </c>
      <c r="K14" s="43"/>
      <c r="L14" s="29"/>
      <c r="M14" s="29"/>
      <c r="N14" s="29"/>
      <c r="O14" s="44"/>
      <c r="P14" s="43"/>
      <c r="Q14" s="30"/>
    </row>
    <row r="15" spans="1:17" s="20" customFormat="1" ht="12.75" customHeight="1">
      <c r="A15" s="27">
        <v>5</v>
      </c>
      <c r="B15" s="69" t="s">
        <v>54</v>
      </c>
      <c r="C15" s="58" t="s">
        <v>29</v>
      </c>
      <c r="D15" s="28">
        <f t="shared" si="0"/>
        <v>16</v>
      </c>
      <c r="E15" s="28">
        <f t="shared" si="1"/>
        <v>4</v>
      </c>
      <c r="F15" s="43">
        <v>16</v>
      </c>
      <c r="G15" s="29">
        <v>0</v>
      </c>
      <c r="H15" s="29">
        <v>0</v>
      </c>
      <c r="I15" s="29" t="s">
        <v>12</v>
      </c>
      <c r="J15" s="44">
        <v>4</v>
      </c>
      <c r="K15" s="43"/>
      <c r="L15" s="29"/>
      <c r="M15" s="29"/>
      <c r="N15" s="29"/>
      <c r="O15" s="44"/>
      <c r="P15" s="43"/>
      <c r="Q15" s="30"/>
    </row>
    <row r="16" spans="1:17" s="20" customFormat="1" ht="12.75" customHeight="1">
      <c r="A16" s="27">
        <v>6</v>
      </c>
      <c r="B16" s="69" t="s">
        <v>55</v>
      </c>
      <c r="C16" s="58" t="s">
        <v>30</v>
      </c>
      <c r="D16" s="28">
        <f t="shared" si="0"/>
        <v>16</v>
      </c>
      <c r="E16" s="28">
        <f t="shared" si="1"/>
        <v>4</v>
      </c>
      <c r="F16" s="43">
        <v>16</v>
      </c>
      <c r="G16" s="29">
        <v>0</v>
      </c>
      <c r="H16" s="29">
        <v>0</v>
      </c>
      <c r="I16" s="29" t="s">
        <v>12</v>
      </c>
      <c r="J16" s="44">
        <v>4</v>
      </c>
      <c r="K16" s="43"/>
      <c r="L16" s="29"/>
      <c r="M16" s="29"/>
      <c r="N16" s="29"/>
      <c r="O16" s="44"/>
      <c r="P16" s="43"/>
      <c r="Q16" s="30"/>
    </row>
    <row r="17" spans="1:17" s="20" customFormat="1" ht="12.75" customHeight="1">
      <c r="A17" s="27">
        <v>7</v>
      </c>
      <c r="B17" s="69" t="s">
        <v>59</v>
      </c>
      <c r="C17" s="58" t="s">
        <v>31</v>
      </c>
      <c r="D17" s="28">
        <f t="shared" si="0"/>
        <v>16</v>
      </c>
      <c r="E17" s="28">
        <f t="shared" si="1"/>
        <v>4</v>
      </c>
      <c r="F17" s="43">
        <v>4</v>
      </c>
      <c r="G17" s="29">
        <v>12</v>
      </c>
      <c r="H17" s="29">
        <v>0</v>
      </c>
      <c r="I17" s="29" t="s">
        <v>17</v>
      </c>
      <c r="J17" s="44">
        <v>4</v>
      </c>
      <c r="K17" s="43"/>
      <c r="L17" s="29"/>
      <c r="M17" s="29"/>
      <c r="N17" s="29"/>
      <c r="O17" s="44"/>
      <c r="P17" s="43"/>
      <c r="Q17" s="30"/>
    </row>
    <row r="18" spans="1:17" s="20" customFormat="1" ht="12.75" customHeight="1">
      <c r="A18" s="27">
        <v>8</v>
      </c>
      <c r="B18" s="69" t="s">
        <v>56</v>
      </c>
      <c r="C18" s="58" t="s">
        <v>32</v>
      </c>
      <c r="D18" s="28">
        <f t="shared" si="0"/>
        <v>8</v>
      </c>
      <c r="E18" s="28">
        <f t="shared" si="1"/>
        <v>2</v>
      </c>
      <c r="F18" s="43">
        <v>4</v>
      </c>
      <c r="G18" s="29">
        <v>4</v>
      </c>
      <c r="H18" s="29">
        <v>0</v>
      </c>
      <c r="I18" s="29" t="s">
        <v>17</v>
      </c>
      <c r="J18" s="44">
        <v>2</v>
      </c>
      <c r="K18" s="43"/>
      <c r="L18" s="29"/>
      <c r="M18" s="29"/>
      <c r="N18" s="29"/>
      <c r="O18" s="44"/>
      <c r="P18" s="43"/>
      <c r="Q18" s="30"/>
    </row>
    <row r="19" spans="1:17" s="20" customFormat="1" ht="12.75" customHeight="1">
      <c r="A19" s="27">
        <v>9</v>
      </c>
      <c r="B19" s="69" t="s">
        <v>57</v>
      </c>
      <c r="C19" s="58" t="s">
        <v>33</v>
      </c>
      <c r="D19" s="28">
        <f t="shared" si="0"/>
        <v>8</v>
      </c>
      <c r="E19" s="28">
        <f t="shared" si="1"/>
        <v>2</v>
      </c>
      <c r="F19" s="43">
        <v>4</v>
      </c>
      <c r="G19" s="29">
        <v>4</v>
      </c>
      <c r="H19" s="29">
        <v>0</v>
      </c>
      <c r="I19" s="29" t="s">
        <v>17</v>
      </c>
      <c r="J19" s="44">
        <v>2</v>
      </c>
      <c r="K19" s="43"/>
      <c r="L19" s="29"/>
      <c r="M19" s="29"/>
      <c r="N19" s="29"/>
      <c r="O19" s="44"/>
      <c r="P19" s="43"/>
      <c r="Q19" s="30"/>
    </row>
    <row r="20" spans="1:17" s="20" customFormat="1" ht="12.75" customHeight="1" thickBot="1">
      <c r="A20" s="86">
        <v>10</v>
      </c>
      <c r="B20" s="87" t="s">
        <v>58</v>
      </c>
      <c r="C20" s="88" t="s">
        <v>34</v>
      </c>
      <c r="D20" s="89">
        <f t="shared" si="0"/>
        <v>8</v>
      </c>
      <c r="E20" s="89">
        <f t="shared" si="1"/>
        <v>2</v>
      </c>
      <c r="F20" s="45">
        <v>4</v>
      </c>
      <c r="G20" s="90">
        <v>4</v>
      </c>
      <c r="H20" s="90">
        <v>0</v>
      </c>
      <c r="I20" s="90" t="s">
        <v>17</v>
      </c>
      <c r="J20" s="46">
        <v>2</v>
      </c>
      <c r="K20" s="45"/>
      <c r="L20" s="90"/>
      <c r="M20" s="90"/>
      <c r="N20" s="90"/>
      <c r="O20" s="46"/>
      <c r="P20" s="45"/>
      <c r="Q20" s="91"/>
    </row>
    <row r="21" spans="1:17" s="20" customFormat="1" ht="12.75" customHeight="1">
      <c r="A21" s="56">
        <v>11</v>
      </c>
      <c r="B21" s="69" t="s">
        <v>60</v>
      </c>
      <c r="C21" s="81" t="s">
        <v>35</v>
      </c>
      <c r="D21" s="28">
        <f t="shared" si="0"/>
        <v>8</v>
      </c>
      <c r="E21" s="64">
        <f t="shared" si="1"/>
        <v>4</v>
      </c>
      <c r="F21" s="82"/>
      <c r="G21" s="83"/>
      <c r="H21" s="83"/>
      <c r="I21" s="83"/>
      <c r="J21" s="84"/>
      <c r="K21" s="82">
        <v>4</v>
      </c>
      <c r="L21" s="83">
        <v>4</v>
      </c>
      <c r="M21" s="83">
        <v>0</v>
      </c>
      <c r="N21" s="83" t="s">
        <v>17</v>
      </c>
      <c r="O21" s="84">
        <v>4</v>
      </c>
      <c r="P21" s="82">
        <v>7</v>
      </c>
      <c r="Q21" s="85" t="s">
        <v>31</v>
      </c>
    </row>
    <row r="22" spans="1:17" s="20" customFormat="1" ht="12.75" customHeight="1">
      <c r="A22" s="27">
        <v>12</v>
      </c>
      <c r="B22" s="69" t="s">
        <v>61</v>
      </c>
      <c r="C22" s="58" t="s">
        <v>36</v>
      </c>
      <c r="D22" s="28">
        <f t="shared" si="0"/>
        <v>8</v>
      </c>
      <c r="E22" s="28">
        <f t="shared" si="1"/>
        <v>2</v>
      </c>
      <c r="F22" s="43"/>
      <c r="G22" s="29"/>
      <c r="H22" s="29"/>
      <c r="I22" s="29"/>
      <c r="J22" s="44"/>
      <c r="K22" s="43">
        <v>4</v>
      </c>
      <c r="L22" s="29">
        <v>4</v>
      </c>
      <c r="M22" s="29">
        <v>0</v>
      </c>
      <c r="N22" s="29" t="s">
        <v>17</v>
      </c>
      <c r="O22" s="44">
        <v>2</v>
      </c>
      <c r="P22" s="43">
        <v>9</v>
      </c>
      <c r="Q22" s="78" t="s">
        <v>33</v>
      </c>
    </row>
    <row r="23" spans="1:17" s="20" customFormat="1" ht="12.75" customHeight="1">
      <c r="A23" s="27">
        <v>13</v>
      </c>
      <c r="B23" s="69" t="s">
        <v>62</v>
      </c>
      <c r="C23" s="58" t="s">
        <v>37</v>
      </c>
      <c r="D23" s="28">
        <f t="shared" si="0"/>
        <v>8</v>
      </c>
      <c r="E23" s="28">
        <f t="shared" si="1"/>
        <v>2</v>
      </c>
      <c r="F23" s="43"/>
      <c r="G23" s="29"/>
      <c r="H23" s="29"/>
      <c r="I23" s="29"/>
      <c r="J23" s="44"/>
      <c r="K23" s="43">
        <v>8</v>
      </c>
      <c r="L23" s="29">
        <v>0</v>
      </c>
      <c r="M23" s="29">
        <v>0</v>
      </c>
      <c r="N23" s="29" t="s">
        <v>17</v>
      </c>
      <c r="O23" s="44">
        <v>2</v>
      </c>
      <c r="P23" s="43"/>
      <c r="Q23" s="30"/>
    </row>
    <row r="24" spans="1:17" s="20" customFormat="1" ht="12.75" customHeight="1">
      <c r="A24" s="27">
        <v>14</v>
      </c>
      <c r="B24" s="69" t="s">
        <v>63</v>
      </c>
      <c r="C24" s="58" t="s">
        <v>24</v>
      </c>
      <c r="D24" s="28">
        <f t="shared" si="0"/>
        <v>8</v>
      </c>
      <c r="E24" s="28">
        <f t="shared" si="1"/>
        <v>2</v>
      </c>
      <c r="F24" s="43"/>
      <c r="G24" s="29"/>
      <c r="H24" s="29"/>
      <c r="I24" s="29"/>
      <c r="J24" s="44"/>
      <c r="K24" s="43">
        <v>0</v>
      </c>
      <c r="L24" s="29">
        <v>8</v>
      </c>
      <c r="M24" s="29">
        <v>0</v>
      </c>
      <c r="N24" s="29" t="s">
        <v>17</v>
      </c>
      <c r="O24" s="44">
        <v>2</v>
      </c>
      <c r="P24" s="43"/>
      <c r="Q24" s="30"/>
    </row>
    <row r="25" spans="1:17" s="20" customFormat="1" ht="12.75" customHeight="1">
      <c r="A25" s="27">
        <v>15</v>
      </c>
      <c r="B25" s="69" t="s">
        <v>64</v>
      </c>
      <c r="C25" s="58" t="s">
        <v>38</v>
      </c>
      <c r="D25" s="28">
        <f t="shared" si="0"/>
        <v>8</v>
      </c>
      <c r="E25" s="28">
        <f t="shared" si="1"/>
        <v>2</v>
      </c>
      <c r="F25" s="43"/>
      <c r="G25" s="29"/>
      <c r="H25" s="29"/>
      <c r="I25" s="29"/>
      <c r="J25" s="44"/>
      <c r="K25" s="43">
        <v>2</v>
      </c>
      <c r="L25" s="29">
        <v>6</v>
      </c>
      <c r="M25" s="29">
        <v>0</v>
      </c>
      <c r="N25" s="29" t="s">
        <v>17</v>
      </c>
      <c r="O25" s="44">
        <v>2</v>
      </c>
      <c r="P25" s="43"/>
      <c r="Q25" s="30"/>
    </row>
    <row r="26" spans="1:17" s="20" customFormat="1" ht="12.75" customHeight="1">
      <c r="A26" s="27">
        <v>16</v>
      </c>
      <c r="B26" s="69" t="s">
        <v>65</v>
      </c>
      <c r="C26" s="58" t="s">
        <v>39</v>
      </c>
      <c r="D26" s="28">
        <f t="shared" si="0"/>
        <v>8</v>
      </c>
      <c r="E26" s="28">
        <f t="shared" si="1"/>
        <v>2</v>
      </c>
      <c r="F26" s="43"/>
      <c r="G26" s="29"/>
      <c r="H26" s="29"/>
      <c r="I26" s="29"/>
      <c r="J26" s="44"/>
      <c r="K26" s="43">
        <v>4</v>
      </c>
      <c r="L26" s="29">
        <v>4</v>
      </c>
      <c r="M26" s="29">
        <v>0</v>
      </c>
      <c r="N26" s="29" t="s">
        <v>17</v>
      </c>
      <c r="O26" s="44">
        <v>2</v>
      </c>
      <c r="P26" s="43"/>
      <c r="Q26" s="30"/>
    </row>
    <row r="27" spans="1:17" s="20" customFormat="1" ht="12.75" customHeight="1">
      <c r="A27" s="27">
        <v>17</v>
      </c>
      <c r="B27" s="69" t="s">
        <v>66</v>
      </c>
      <c r="C27" s="58" t="s">
        <v>40</v>
      </c>
      <c r="D27" s="28">
        <f t="shared" si="0"/>
        <v>8</v>
      </c>
      <c r="E27" s="28">
        <f t="shared" si="1"/>
        <v>2</v>
      </c>
      <c r="F27" s="43"/>
      <c r="G27" s="29"/>
      <c r="H27" s="29"/>
      <c r="I27" s="29"/>
      <c r="J27" s="44"/>
      <c r="K27" s="43">
        <v>4</v>
      </c>
      <c r="L27" s="29">
        <v>4</v>
      </c>
      <c r="M27" s="29">
        <v>0</v>
      </c>
      <c r="N27" s="29" t="s">
        <v>17</v>
      </c>
      <c r="O27" s="44">
        <v>2</v>
      </c>
      <c r="P27" s="43"/>
      <c r="Q27" s="30"/>
    </row>
    <row r="28" spans="1:17" s="20" customFormat="1" ht="12.75" customHeight="1">
      <c r="A28" s="27">
        <v>18</v>
      </c>
      <c r="B28" s="69" t="s">
        <v>67</v>
      </c>
      <c r="C28" s="58" t="s">
        <v>41</v>
      </c>
      <c r="D28" s="28">
        <f t="shared" si="0"/>
        <v>32</v>
      </c>
      <c r="E28" s="28">
        <f t="shared" si="1"/>
        <v>8</v>
      </c>
      <c r="F28" s="43"/>
      <c r="G28" s="29"/>
      <c r="H28" s="29"/>
      <c r="I28" s="29"/>
      <c r="J28" s="44"/>
      <c r="K28" s="43">
        <v>0</v>
      </c>
      <c r="L28" s="29">
        <v>32</v>
      </c>
      <c r="M28" s="29">
        <v>0</v>
      </c>
      <c r="N28" s="29" t="s">
        <v>17</v>
      </c>
      <c r="O28" s="44">
        <v>8</v>
      </c>
      <c r="P28" s="43"/>
      <c r="Q28" s="30"/>
    </row>
    <row r="29" spans="1:17" s="20" customFormat="1" ht="12.75" customHeight="1" thickBot="1">
      <c r="A29" s="27">
        <v>19</v>
      </c>
      <c r="B29" s="69" t="s">
        <v>68</v>
      </c>
      <c r="C29" s="58" t="s">
        <v>42</v>
      </c>
      <c r="D29" s="28">
        <f t="shared" si="0"/>
        <v>24</v>
      </c>
      <c r="E29" s="28">
        <f t="shared" si="1"/>
        <v>6</v>
      </c>
      <c r="F29" s="43"/>
      <c r="G29" s="29"/>
      <c r="H29" s="29"/>
      <c r="I29" s="29"/>
      <c r="J29" s="44"/>
      <c r="K29" s="43">
        <v>4</v>
      </c>
      <c r="L29" s="29">
        <v>20</v>
      </c>
      <c r="M29" s="29">
        <v>0</v>
      </c>
      <c r="N29" s="29" t="s">
        <v>17</v>
      </c>
      <c r="O29" s="44">
        <v>6</v>
      </c>
      <c r="P29" s="45"/>
      <c r="Q29" s="30"/>
    </row>
    <row r="30" spans="1:17" s="20" customFormat="1" ht="12.75" customHeight="1" thickBot="1">
      <c r="A30" s="59" t="s">
        <v>20</v>
      </c>
      <c r="B30" s="60"/>
      <c r="C30" s="61"/>
      <c r="D30" s="62">
        <f>SUM(D11:D29)</f>
        <v>232</v>
      </c>
      <c r="E30" s="62">
        <f aca="true" t="shared" si="2" ref="E30:O30">SUM(E11:E29)</f>
        <v>60</v>
      </c>
      <c r="F30" s="62">
        <f t="shared" si="2"/>
        <v>96</v>
      </c>
      <c r="G30" s="62">
        <f t="shared" si="2"/>
        <v>24</v>
      </c>
      <c r="H30" s="62">
        <f t="shared" si="2"/>
        <v>0</v>
      </c>
      <c r="I30" s="62"/>
      <c r="J30" s="62">
        <f t="shared" si="2"/>
        <v>30</v>
      </c>
      <c r="K30" s="62">
        <f t="shared" si="2"/>
        <v>30</v>
      </c>
      <c r="L30" s="62">
        <f t="shared" si="2"/>
        <v>82</v>
      </c>
      <c r="M30" s="62">
        <f t="shared" si="2"/>
        <v>0</v>
      </c>
      <c r="N30" s="62"/>
      <c r="O30" s="62">
        <f t="shared" si="2"/>
        <v>30</v>
      </c>
      <c r="P30" s="80"/>
      <c r="Q30" s="79"/>
    </row>
    <row r="31" spans="1:17" s="20" customFormat="1" ht="12.75" customHeight="1">
      <c r="A31" s="31"/>
      <c r="B31" s="31"/>
      <c r="C31" s="33" t="s">
        <v>10</v>
      </c>
      <c r="D31" s="34"/>
      <c r="E31" s="35"/>
      <c r="F31" s="52"/>
      <c r="G31" s="36"/>
      <c r="H31" s="36"/>
      <c r="I31" s="36">
        <f>COUNTIF(I11:I29,"v")</f>
        <v>5</v>
      </c>
      <c r="J31" s="44"/>
      <c r="K31" s="43"/>
      <c r="L31" s="36"/>
      <c r="M31" s="36"/>
      <c r="N31" s="36">
        <f>COUNTIF(N11:N29,"v")</f>
        <v>0</v>
      </c>
      <c r="O31" s="44"/>
      <c r="P31" s="32"/>
      <c r="Q31" s="32"/>
    </row>
    <row r="32" spans="1:17" s="20" customFormat="1" ht="12.75" customHeight="1" thickBot="1">
      <c r="A32" s="31"/>
      <c r="B32" s="31"/>
      <c r="C32" s="37" t="s">
        <v>16</v>
      </c>
      <c r="D32" s="38"/>
      <c r="E32" s="39"/>
      <c r="F32" s="53"/>
      <c r="G32" s="40"/>
      <c r="H32" s="40"/>
      <c r="I32" s="40">
        <f>COUNTIF(I11:I29,"é")</f>
        <v>5</v>
      </c>
      <c r="J32" s="46"/>
      <c r="K32" s="45"/>
      <c r="L32" s="40"/>
      <c r="M32" s="40"/>
      <c r="N32" s="40">
        <f>COUNTIF(N11:N29,"é")</f>
        <v>9</v>
      </c>
      <c r="O32" s="46"/>
      <c r="P32" s="32"/>
      <c r="Q32" s="32"/>
    </row>
    <row r="33" spans="2:17" ht="13.5" thickBot="1">
      <c r="B33" s="3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3.5" thickBot="1">
      <c r="B34" s="3"/>
      <c r="C34" s="93" t="s">
        <v>44</v>
      </c>
      <c r="D34" s="96" t="s">
        <v>14</v>
      </c>
      <c r="E34" s="71" t="s">
        <v>11</v>
      </c>
      <c r="F34" s="71" t="s">
        <v>6</v>
      </c>
      <c r="G34" s="71" t="s">
        <v>43</v>
      </c>
      <c r="H34" s="71" t="s">
        <v>7</v>
      </c>
      <c r="I34" s="71" t="s">
        <v>12</v>
      </c>
      <c r="J34" s="74" t="s">
        <v>17</v>
      </c>
      <c r="K34" s="4"/>
      <c r="L34" s="4"/>
      <c r="M34" s="4"/>
      <c r="N34" s="4"/>
      <c r="O34" s="4"/>
      <c r="P34" s="4"/>
      <c r="Q34" s="4"/>
    </row>
    <row r="35" spans="2:17" ht="12.75">
      <c r="B35" s="3"/>
      <c r="C35" s="94" t="s">
        <v>45</v>
      </c>
      <c r="D35" s="97">
        <f>SUM(D11:D20)</f>
        <v>120</v>
      </c>
      <c r="E35" s="103">
        <f>SUM(E11:E20)</f>
        <v>30</v>
      </c>
      <c r="F35" s="100">
        <f>SUM(F11:F20)+SUM(K11:K20)</f>
        <v>96</v>
      </c>
      <c r="G35" s="72">
        <f>SUM(G11:G20)+SUM(L11:L20)</f>
        <v>24</v>
      </c>
      <c r="H35" s="72">
        <f>SUM(H11:H20)+SUM(M11:M20)</f>
        <v>0</v>
      </c>
      <c r="I35" s="72">
        <f>COUNTIF(I11:I20,"v")+COUNTIF(N11:N20,"v")</f>
        <v>5</v>
      </c>
      <c r="J35" s="75">
        <f>COUNTIF(I11:I20,"é")+COUNTIF(N11:N20,"é")</f>
        <v>5</v>
      </c>
      <c r="K35" s="4"/>
      <c r="L35" s="4"/>
      <c r="M35" s="4"/>
      <c r="N35" s="4"/>
      <c r="O35" s="4"/>
      <c r="P35" s="4"/>
      <c r="Q35" s="4"/>
    </row>
    <row r="36" spans="2:17" ht="13.5" thickBot="1">
      <c r="B36" s="3"/>
      <c r="C36" s="95" t="s">
        <v>46</v>
      </c>
      <c r="D36" s="98">
        <f>SUM(D21:D29)</f>
        <v>112</v>
      </c>
      <c r="E36" s="104">
        <f>SUM(E21:E29)</f>
        <v>30</v>
      </c>
      <c r="F36" s="101">
        <f>SUM(F21:F29)+SUM(K21:K29)</f>
        <v>30</v>
      </c>
      <c r="G36" s="73">
        <f>SUM(G21:G29)+SUM(L21:L29)</f>
        <v>82</v>
      </c>
      <c r="H36" s="73">
        <f>SUM(H21:H29)+SUM(M21:M29)</f>
        <v>0</v>
      </c>
      <c r="I36" s="72">
        <f>COUNTIF(I21:I29,"v")+COUNTIF(N21:N29,"v")</f>
        <v>0</v>
      </c>
      <c r="J36" s="75">
        <f>COUNTIF(I21:I29,"é")+COUNTIF(N21:N29,"é")</f>
        <v>9</v>
      </c>
      <c r="K36" s="4"/>
      <c r="L36" s="4"/>
      <c r="M36" s="4"/>
      <c r="N36" s="4"/>
      <c r="O36" s="4"/>
      <c r="P36" s="4"/>
      <c r="Q36" s="4"/>
    </row>
    <row r="37" spans="2:17" ht="13.5" thickBot="1">
      <c r="B37" s="3"/>
      <c r="C37" s="93" t="s">
        <v>47</v>
      </c>
      <c r="D37" s="99">
        <f aca="true" t="shared" si="3" ref="D37:J37">SUM(D35:D36)</f>
        <v>232</v>
      </c>
      <c r="E37" s="105">
        <f t="shared" si="3"/>
        <v>60</v>
      </c>
      <c r="F37" s="102">
        <f t="shared" si="3"/>
        <v>126</v>
      </c>
      <c r="G37" s="71">
        <f t="shared" si="3"/>
        <v>106</v>
      </c>
      <c r="H37" s="71">
        <f t="shared" si="3"/>
        <v>0</v>
      </c>
      <c r="I37" s="71">
        <f t="shared" si="3"/>
        <v>5</v>
      </c>
      <c r="J37" s="74">
        <f t="shared" si="3"/>
        <v>14</v>
      </c>
      <c r="K37" s="4"/>
      <c r="L37" s="4"/>
      <c r="M37" s="4"/>
      <c r="N37" s="4"/>
      <c r="O37" s="4"/>
      <c r="P37" s="4"/>
      <c r="Q37" s="4"/>
    </row>
    <row r="38" spans="2:17" ht="12.75">
      <c r="B38" s="3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3"/>
      <c r="C39" s="76" t="s">
        <v>48</v>
      </c>
      <c r="D39" s="77">
        <f>F37/D37</f>
        <v>0.5431034482758621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3"/>
      <c r="C40" s="76" t="s">
        <v>49</v>
      </c>
      <c r="D40" s="77">
        <f>G37/D37</f>
        <v>0.45689655172413796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3"/>
      <c r="C41" s="76"/>
      <c r="D41" s="7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14" customFormat="1" ht="12.75" customHeight="1">
      <c r="A42" s="47" t="s">
        <v>23</v>
      </c>
      <c r="C42" s="55" t="s">
        <v>31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3" ht="12.75">
      <c r="A43" s="47"/>
      <c r="C43" s="54" t="s">
        <v>33</v>
      </c>
    </row>
    <row r="44" ht="12.75">
      <c r="C44" s="54" t="s">
        <v>39</v>
      </c>
    </row>
  </sheetData>
  <sheetProtection/>
  <mergeCells count="9">
    <mergeCell ref="P10:Q10"/>
    <mergeCell ref="A8:A9"/>
    <mergeCell ref="B8:B9"/>
    <mergeCell ref="C8:C9"/>
    <mergeCell ref="F9:J9"/>
    <mergeCell ref="K9:O9"/>
    <mergeCell ref="E8:E9"/>
    <mergeCell ref="P8:Q9"/>
    <mergeCell ref="D8:D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2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2024-06-05T12:31:28Z</cp:lastPrinted>
  <dcterms:created xsi:type="dcterms:W3CDTF">2006-03-29T07:49:40Z</dcterms:created>
  <dcterms:modified xsi:type="dcterms:W3CDTF">2024-06-05T13:07:54Z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