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 - Óbudai egyetem\Hivatalos\órarend\levelezo\2024_2025 I\"/>
    </mc:Choice>
  </mc:AlternateContent>
  <bookViews>
    <workbookView xWindow="-15" yWindow="5535" windowWidth="19170" windowHeight="3885" tabRatio="977"/>
  </bookViews>
  <sheets>
    <sheet name="LG I" sheetId="53" r:id="rId1"/>
    <sheet name="LG II" sheetId="16" r:id="rId2"/>
    <sheet name="LGC III" sheetId="40" r:id="rId3"/>
    <sheet name="LGA III" sheetId="41" r:id="rId4"/>
    <sheet name="LGC IV" sheetId="27" r:id="rId5"/>
    <sheet name="LGA IV" sheetId="47" r:id="rId6"/>
    <sheet name="LG MSc I" sheetId="58" r:id="rId7"/>
    <sheet name="LG MSc II" sheetId="61" r:id="rId8"/>
    <sheet name="LMH I" sheetId="43" r:id="rId9"/>
    <sheet name="LMH II" sheetId="33" r:id="rId10"/>
    <sheet name="LMH III" sheetId="44" r:id="rId11"/>
    <sheet name="LMH IV" sheetId="49" r:id="rId12"/>
    <sheet name="LEN I" sheetId="73" r:id="rId13"/>
    <sheet name="LBT I" sheetId="17" r:id="rId14"/>
    <sheet name="LBT II" sheetId="15" r:id="rId15"/>
    <sheet name="LBT III B" sheetId="42" r:id="rId16"/>
    <sheet name="LBT IV B" sheetId="48" r:id="rId17"/>
    <sheet name="LBT IV TV" sheetId="67" r:id="rId18"/>
    <sheet name="LBT MSc I TE" sheetId="35" r:id="rId19"/>
    <sheet name="LBT MSc I TV" sheetId="68" r:id="rId20"/>
    <sheet name="LBT MSc I IB" sheetId="69" r:id="rId21"/>
    <sheet name="LBT MSc II TE" sheetId="46" r:id="rId22"/>
    <sheet name="LBT MSc II TV" sheetId="70" r:id="rId23"/>
    <sheet name="LBT MSc II IB" sheetId="71" r:id="rId24"/>
    <sheet name="LKIB I" sheetId="72" r:id="rId25"/>
    <sheet name="Félévi időbeosztás" sheetId="9" r:id="rId26"/>
  </sheets>
  <definedNames>
    <definedName name="_xlnm.Print_Area" localSheetId="25">'Félévi időbeosztás'!$A$1:$J$22</definedName>
    <definedName name="_xlnm.Print_Area" localSheetId="13">'LBT I'!$A$1:$O$29</definedName>
    <definedName name="_xlnm.Print_Area" localSheetId="14">'LBT II'!$A$1:$O$27</definedName>
    <definedName name="_xlnm.Print_Area" localSheetId="15">'LBT III B'!$A$1:$O$28</definedName>
    <definedName name="_xlnm.Print_Area" localSheetId="16">'LBT IV B'!$A$1:$O$29</definedName>
    <definedName name="_xlnm.Print_Area" localSheetId="17">'LBT IV TV'!$A$1:$O$30</definedName>
    <definedName name="_xlnm.Print_Area" localSheetId="20">'LBT MSc I IB'!$A$1:$P$28</definedName>
    <definedName name="_xlnm.Print_Area" localSheetId="18">'LBT MSc I TE'!$A$1:$O$27</definedName>
    <definedName name="_xlnm.Print_Area" localSheetId="19">'LBT MSc I TV'!$A$1:$O$28</definedName>
    <definedName name="_xlnm.Print_Area" localSheetId="23">'LBT MSc II IB'!$A$1:$O$27</definedName>
    <definedName name="_xlnm.Print_Area" localSheetId="21">'LBT MSc II TE'!$A$1:$O$28</definedName>
    <definedName name="_xlnm.Print_Area" localSheetId="22">'LBT MSc II TV'!$A$1:$O$30</definedName>
    <definedName name="_xlnm.Print_Area" localSheetId="12">'LEN I'!$A$1:$O$33</definedName>
    <definedName name="_xlnm.Print_Area" localSheetId="0">'LG I'!$A$1:$O$29</definedName>
    <definedName name="_xlnm.Print_Area" localSheetId="1">'LG II'!$A$1:$O$29</definedName>
    <definedName name="_xlnm.Print_Area" localSheetId="6">'LG MSc I'!$A$1:$O$27</definedName>
    <definedName name="_xlnm.Print_Area" localSheetId="7">'LG MSc II'!$A$1:$O$27</definedName>
    <definedName name="_xlnm.Print_Area" localSheetId="3">'LGA III'!$A$1:$O$28</definedName>
    <definedName name="_xlnm.Print_Area" localSheetId="5">'LGA IV'!$A$1:$O$30</definedName>
    <definedName name="_xlnm.Print_Area" localSheetId="2">'LGC III'!$A$1:$O$29</definedName>
    <definedName name="_xlnm.Print_Area" localSheetId="4">'LGC IV'!$A$1:$O$29</definedName>
    <definedName name="_xlnm.Print_Area" localSheetId="24">'LKIB I'!$A$1:$O$28</definedName>
    <definedName name="_xlnm.Print_Area" localSheetId="8">'LMH I'!$A$1:$O$29</definedName>
    <definedName name="_xlnm.Print_Area" localSheetId="9">'LMH II'!$A$1:$O$32</definedName>
    <definedName name="_xlnm.Print_Area" localSheetId="10">'LMH III'!$A$1:$O$30</definedName>
    <definedName name="_xlnm.Print_Area" localSheetId="11">'LMH IV'!$A$1:$O$31</definedName>
  </definedNames>
  <calcPr calcId="162913"/>
</workbook>
</file>

<file path=xl/calcChain.xml><?xml version="1.0" encoding="utf-8"?>
<calcChain xmlns="http://schemas.openxmlformats.org/spreadsheetml/2006/main">
  <c r="B25" i="73" l="1"/>
  <c r="A25" i="73"/>
  <c r="B23" i="73"/>
  <c r="A23" i="73"/>
  <c r="B21" i="73"/>
  <c r="A21" i="73"/>
  <c r="B19" i="73"/>
  <c r="A19" i="73"/>
  <c r="B17" i="73"/>
  <c r="A17" i="73"/>
  <c r="B15" i="73"/>
  <c r="A15" i="73"/>
  <c r="B13" i="73"/>
  <c r="A13" i="73"/>
  <c r="B11" i="73"/>
  <c r="A11" i="73"/>
  <c r="B9" i="73"/>
  <c r="A9" i="73"/>
  <c r="B7" i="73"/>
  <c r="A7" i="73"/>
  <c r="B5" i="73"/>
  <c r="A5" i="73"/>
  <c r="B3" i="73"/>
  <c r="A3" i="73"/>
  <c r="B25" i="72" l="1"/>
  <c r="A25" i="72"/>
  <c r="B23" i="72"/>
  <c r="A23" i="72"/>
  <c r="B21" i="72"/>
  <c r="A21" i="72"/>
  <c r="B19" i="72"/>
  <c r="A19" i="72"/>
  <c r="B17" i="72"/>
  <c r="A17" i="72"/>
  <c r="B15" i="72"/>
  <c r="A15" i="72"/>
  <c r="B13" i="72"/>
  <c r="A13" i="72"/>
  <c r="B11" i="72"/>
  <c r="A11" i="72"/>
  <c r="B9" i="72"/>
  <c r="A9" i="72"/>
  <c r="B7" i="72"/>
  <c r="A7" i="72"/>
  <c r="B5" i="72"/>
  <c r="A5" i="72"/>
  <c r="B3" i="72"/>
  <c r="A3" i="72"/>
  <c r="B25" i="71" l="1"/>
  <c r="A25" i="71"/>
  <c r="B23" i="71"/>
  <c r="A23" i="71"/>
  <c r="B21" i="71"/>
  <c r="A21" i="71"/>
  <c r="B19" i="71"/>
  <c r="A19" i="71"/>
  <c r="B17" i="71"/>
  <c r="A17" i="71"/>
  <c r="B15" i="71"/>
  <c r="A15" i="71"/>
  <c r="B13" i="71"/>
  <c r="A13" i="71"/>
  <c r="B11" i="71"/>
  <c r="A11" i="71"/>
  <c r="B9" i="71"/>
  <c r="A9" i="71"/>
  <c r="B7" i="71"/>
  <c r="A7" i="71"/>
  <c r="B5" i="71"/>
  <c r="A5" i="71"/>
  <c r="B3" i="71"/>
  <c r="A3" i="71"/>
  <c r="B25" i="70"/>
  <c r="A25" i="70"/>
  <c r="B23" i="70"/>
  <c r="A23" i="70"/>
  <c r="B21" i="70"/>
  <c r="A21" i="70"/>
  <c r="B19" i="70"/>
  <c r="A19" i="70"/>
  <c r="B17" i="70"/>
  <c r="A17" i="70"/>
  <c r="B15" i="70"/>
  <c r="A15" i="70"/>
  <c r="B13" i="70"/>
  <c r="A13" i="70"/>
  <c r="B11" i="70"/>
  <c r="A11" i="70"/>
  <c r="B9" i="70"/>
  <c r="A9" i="70"/>
  <c r="B7" i="70"/>
  <c r="A7" i="70"/>
  <c r="B5" i="70"/>
  <c r="A5" i="70"/>
  <c r="B3" i="70"/>
  <c r="A3" i="70"/>
  <c r="B25" i="69" l="1"/>
  <c r="A25" i="69"/>
  <c r="B23" i="69"/>
  <c r="A23" i="69"/>
  <c r="B21" i="69"/>
  <c r="A21" i="69"/>
  <c r="B19" i="69"/>
  <c r="A19" i="69"/>
  <c r="B17" i="69"/>
  <c r="A17" i="69"/>
  <c r="B15" i="69"/>
  <c r="A15" i="69"/>
  <c r="B13" i="69"/>
  <c r="A13" i="69"/>
  <c r="B11" i="69"/>
  <c r="A11" i="69"/>
  <c r="B9" i="69"/>
  <c r="A9" i="69"/>
  <c r="B7" i="69"/>
  <c r="A7" i="69"/>
  <c r="B5" i="69"/>
  <c r="A5" i="69"/>
  <c r="B3" i="69"/>
  <c r="A3" i="69"/>
  <c r="B25" i="68"/>
  <c r="A25" i="68"/>
  <c r="B23" i="68"/>
  <c r="A23" i="68"/>
  <c r="B21" i="68"/>
  <c r="A21" i="68"/>
  <c r="B19" i="68"/>
  <c r="A19" i="68"/>
  <c r="B17" i="68"/>
  <c r="A17" i="68"/>
  <c r="B15" i="68"/>
  <c r="A15" i="68"/>
  <c r="B13" i="68"/>
  <c r="A13" i="68"/>
  <c r="B11" i="68"/>
  <c r="A11" i="68"/>
  <c r="B9" i="68"/>
  <c r="A9" i="68"/>
  <c r="B7" i="68"/>
  <c r="A7" i="68"/>
  <c r="B5" i="68"/>
  <c r="A5" i="68"/>
  <c r="B3" i="68"/>
  <c r="A3" i="68"/>
  <c r="B25" i="67" l="1"/>
  <c r="A25" i="67"/>
  <c r="B23" i="67"/>
  <c r="A23" i="67"/>
  <c r="B21" i="67"/>
  <c r="A21" i="67"/>
  <c r="B19" i="67"/>
  <c r="A19" i="67"/>
  <c r="B17" i="67"/>
  <c r="A17" i="67"/>
  <c r="B15" i="67"/>
  <c r="A15" i="67"/>
  <c r="B13" i="67"/>
  <c r="A13" i="67"/>
  <c r="B11" i="67"/>
  <c r="A11" i="67"/>
  <c r="B9" i="67"/>
  <c r="A9" i="67"/>
  <c r="B7" i="67"/>
  <c r="A7" i="67"/>
  <c r="B5" i="67"/>
  <c r="A5" i="67"/>
  <c r="B3" i="67"/>
  <c r="A3" i="67"/>
  <c r="A25" i="53" l="1"/>
  <c r="B25" i="53"/>
  <c r="A25" i="16"/>
  <c r="B25" i="16"/>
  <c r="A25" i="40"/>
  <c r="B25" i="40"/>
  <c r="A25" i="41"/>
  <c r="B25" i="41"/>
  <c r="A25" i="27"/>
  <c r="B25" i="27"/>
  <c r="A25" i="47"/>
  <c r="B25" i="47"/>
  <c r="A25" i="58"/>
  <c r="B25" i="58"/>
  <c r="A25" i="61"/>
  <c r="B25" i="61"/>
  <c r="A25" i="17"/>
  <c r="B25" i="17"/>
  <c r="A25" i="15"/>
  <c r="B25" i="15"/>
  <c r="A25" i="42"/>
  <c r="B25" i="42"/>
  <c r="A25" i="48"/>
  <c r="B25" i="48"/>
  <c r="A25" i="35"/>
  <c r="B25" i="35"/>
  <c r="A25" i="46"/>
  <c r="B25" i="46"/>
  <c r="A25" i="43"/>
  <c r="B25" i="43"/>
  <c r="A25" i="33"/>
  <c r="B25" i="33"/>
  <c r="A25" i="44"/>
  <c r="B25" i="44"/>
  <c r="A25" i="49"/>
  <c r="B25" i="49"/>
  <c r="B23" i="61" l="1"/>
  <c r="A23" i="61"/>
  <c r="B21" i="61"/>
  <c r="A21" i="61"/>
  <c r="B19" i="61"/>
  <c r="A19" i="61"/>
  <c r="B17" i="61"/>
  <c r="A17" i="61"/>
  <c r="B15" i="61"/>
  <c r="A15" i="61"/>
  <c r="B13" i="61"/>
  <c r="A13" i="61"/>
  <c r="B11" i="61"/>
  <c r="A11" i="61"/>
  <c r="B9" i="61"/>
  <c r="A9" i="61"/>
  <c r="B7" i="61"/>
  <c r="A7" i="61"/>
  <c r="B5" i="61"/>
  <c r="A5" i="61"/>
  <c r="B3" i="61"/>
  <c r="A3" i="61"/>
  <c r="A23" i="58"/>
  <c r="A21" i="58"/>
  <c r="A19" i="58"/>
  <c r="A17" i="58"/>
  <c r="A15" i="58"/>
  <c r="A13" i="58"/>
  <c r="A11" i="58"/>
  <c r="A9" i="58"/>
  <c r="A7" i="58"/>
  <c r="A7" i="47"/>
  <c r="A5" i="58"/>
  <c r="A3" i="58"/>
  <c r="B23" i="58"/>
  <c r="B21" i="58"/>
  <c r="B19" i="58"/>
  <c r="B17" i="58"/>
  <c r="B15" i="58"/>
  <c r="B15" i="47"/>
  <c r="B13" i="58"/>
  <c r="B11" i="58"/>
  <c r="B9" i="58"/>
  <c r="B7" i="58"/>
  <c r="B5" i="58"/>
  <c r="B3" i="58"/>
  <c r="B23" i="16"/>
  <c r="A23" i="16"/>
  <c r="B21" i="16"/>
  <c r="A21" i="16"/>
  <c r="B19" i="16"/>
  <c r="A19" i="16"/>
  <c r="B17" i="16"/>
  <c r="A17" i="16"/>
  <c r="B15" i="16"/>
  <c r="A15" i="16"/>
  <c r="B13" i="16"/>
  <c r="A13" i="16"/>
  <c r="B11" i="16"/>
  <c r="A11" i="16"/>
  <c r="B9" i="16"/>
  <c r="A9" i="16"/>
  <c r="B7" i="16"/>
  <c r="A7" i="16"/>
  <c r="B5" i="16"/>
  <c r="A5" i="16"/>
  <c r="B3" i="16"/>
  <c r="A3" i="16"/>
  <c r="B23" i="53"/>
  <c r="A23" i="53"/>
  <c r="B21" i="53"/>
  <c r="A21" i="53"/>
  <c r="B19" i="53"/>
  <c r="A19" i="53"/>
  <c r="B17" i="53"/>
  <c r="A17" i="53"/>
  <c r="B15" i="53"/>
  <c r="A15" i="53"/>
  <c r="B13" i="53"/>
  <c r="A13" i="53"/>
  <c r="B11" i="53"/>
  <c r="A11" i="53"/>
  <c r="B9" i="53"/>
  <c r="A9" i="53"/>
  <c r="B7" i="53"/>
  <c r="A7" i="53"/>
  <c r="B5" i="53"/>
  <c r="A5" i="53"/>
  <c r="B3" i="53"/>
  <c r="A3" i="53"/>
  <c r="B23" i="40"/>
  <c r="A23" i="40"/>
  <c r="B21" i="40"/>
  <c r="A21" i="40"/>
  <c r="B19" i="40"/>
  <c r="A19" i="40"/>
  <c r="B17" i="40"/>
  <c r="A17" i="40"/>
  <c r="B15" i="40"/>
  <c r="A15" i="40"/>
  <c r="B13" i="40"/>
  <c r="A13" i="40"/>
  <c r="B11" i="40"/>
  <c r="A11" i="40"/>
  <c r="B9" i="40"/>
  <c r="A9" i="40"/>
  <c r="B7" i="40"/>
  <c r="A7" i="40"/>
  <c r="B5" i="40"/>
  <c r="A5" i="40"/>
  <c r="B3" i="40"/>
  <c r="A3" i="40"/>
  <c r="B23" i="41"/>
  <c r="A23" i="41"/>
  <c r="B21" i="41"/>
  <c r="A21" i="41"/>
  <c r="B19" i="41"/>
  <c r="A19" i="41"/>
  <c r="B17" i="41"/>
  <c r="A17" i="41"/>
  <c r="B15" i="41"/>
  <c r="A15" i="41"/>
  <c r="B13" i="41"/>
  <c r="A13" i="41"/>
  <c r="B11" i="41"/>
  <c r="A11" i="41"/>
  <c r="B9" i="41"/>
  <c r="A9" i="41"/>
  <c r="B7" i="41"/>
  <c r="A7" i="41"/>
  <c r="B5" i="41"/>
  <c r="A5" i="41"/>
  <c r="B3" i="41"/>
  <c r="A3" i="41"/>
  <c r="B23" i="27"/>
  <c r="A23" i="27"/>
  <c r="B21" i="27"/>
  <c r="A21" i="27"/>
  <c r="B19" i="27"/>
  <c r="A19" i="27"/>
  <c r="B17" i="27"/>
  <c r="A17" i="27"/>
  <c r="B15" i="27"/>
  <c r="A15" i="27"/>
  <c r="B13" i="27"/>
  <c r="A13" i="27"/>
  <c r="B11" i="27"/>
  <c r="A11" i="27"/>
  <c r="B9" i="27"/>
  <c r="A9" i="27"/>
  <c r="B7" i="27"/>
  <c r="A7" i="27"/>
  <c r="B5" i="27"/>
  <c r="A5" i="27"/>
  <c r="B3" i="27"/>
  <c r="A3" i="27"/>
  <c r="B23" i="47"/>
  <c r="A23" i="47"/>
  <c r="B21" i="47"/>
  <c r="A21" i="47"/>
  <c r="B19" i="47"/>
  <c r="A19" i="47"/>
  <c r="B17" i="47"/>
  <c r="A17" i="47"/>
  <c r="A15" i="47"/>
  <c r="B13" i="47"/>
  <c r="A13" i="47"/>
  <c r="B11" i="47"/>
  <c r="A11" i="47"/>
  <c r="B9" i="47"/>
  <c r="A9" i="47"/>
  <c r="B7" i="47"/>
  <c r="B5" i="47"/>
  <c r="A5" i="47"/>
  <c r="B3" i="47"/>
  <c r="A3" i="47"/>
  <c r="B23" i="17"/>
  <c r="A23" i="17"/>
  <c r="B21" i="17"/>
  <c r="A21" i="17"/>
  <c r="B19" i="17"/>
  <c r="A19" i="17"/>
  <c r="B17" i="17"/>
  <c r="A17" i="17"/>
  <c r="B15" i="17"/>
  <c r="A15" i="17"/>
  <c r="B13" i="17"/>
  <c r="A13" i="17"/>
  <c r="B11" i="17"/>
  <c r="A11" i="17"/>
  <c r="B9" i="17"/>
  <c r="A9" i="17"/>
  <c r="B7" i="17"/>
  <c r="A7" i="17"/>
  <c r="B5" i="17"/>
  <c r="A5" i="17"/>
  <c r="B3" i="17"/>
  <c r="A3" i="17"/>
  <c r="B23" i="15"/>
  <c r="A23" i="15"/>
  <c r="B21" i="15"/>
  <c r="A21" i="15"/>
  <c r="B19" i="15"/>
  <c r="A19" i="15"/>
  <c r="B17" i="15"/>
  <c r="A17" i="15"/>
  <c r="B15" i="15"/>
  <c r="A15" i="15"/>
  <c r="B13" i="15"/>
  <c r="A13" i="15"/>
  <c r="B11" i="15"/>
  <c r="A11" i="15"/>
  <c r="B9" i="15"/>
  <c r="A9" i="15"/>
  <c r="B7" i="15"/>
  <c r="A7" i="15"/>
  <c r="B5" i="15"/>
  <c r="A5" i="15"/>
  <c r="B3" i="15"/>
  <c r="A3" i="15"/>
  <c r="B23" i="42"/>
  <c r="A23" i="42"/>
  <c r="B21" i="42"/>
  <c r="A21" i="42"/>
  <c r="B19" i="42"/>
  <c r="A19" i="42"/>
  <c r="B17" i="42"/>
  <c r="A17" i="42"/>
  <c r="B15" i="42"/>
  <c r="A15" i="42"/>
  <c r="B13" i="42"/>
  <c r="A13" i="42"/>
  <c r="B11" i="42"/>
  <c r="A11" i="42"/>
  <c r="B9" i="42"/>
  <c r="A9" i="42"/>
  <c r="B7" i="42"/>
  <c r="A7" i="42"/>
  <c r="B5" i="42"/>
  <c r="A5" i="42"/>
  <c r="B3" i="42"/>
  <c r="A3" i="42"/>
  <c r="B23" i="48"/>
  <c r="A23" i="48"/>
  <c r="B21" i="48"/>
  <c r="A21" i="48"/>
  <c r="B19" i="48"/>
  <c r="A19" i="48"/>
  <c r="B17" i="48"/>
  <c r="A17" i="48"/>
  <c r="B15" i="48"/>
  <c r="A15" i="48"/>
  <c r="B13" i="48"/>
  <c r="A13" i="48"/>
  <c r="B11" i="48"/>
  <c r="A11" i="48"/>
  <c r="B9" i="48"/>
  <c r="A9" i="48"/>
  <c r="B7" i="48"/>
  <c r="A7" i="48"/>
  <c r="B5" i="48"/>
  <c r="A5" i="48"/>
  <c r="B3" i="48"/>
  <c r="A3" i="48"/>
  <c r="B23" i="35"/>
  <c r="A23" i="35"/>
  <c r="B21" i="35"/>
  <c r="A21" i="35"/>
  <c r="B19" i="35"/>
  <c r="A19" i="35"/>
  <c r="B17" i="35"/>
  <c r="A17" i="35"/>
  <c r="B15" i="35"/>
  <c r="A15" i="35"/>
  <c r="B13" i="35"/>
  <c r="A13" i="35"/>
  <c r="B11" i="35"/>
  <c r="A11" i="35"/>
  <c r="B9" i="35"/>
  <c r="A9" i="35"/>
  <c r="B7" i="35"/>
  <c r="A7" i="35"/>
  <c r="B5" i="35"/>
  <c r="A5" i="35"/>
  <c r="B3" i="35"/>
  <c r="A3" i="35"/>
  <c r="B23" i="46"/>
  <c r="A23" i="46"/>
  <c r="B21" i="46"/>
  <c r="A21" i="46"/>
  <c r="B19" i="46"/>
  <c r="A19" i="46"/>
  <c r="B17" i="46"/>
  <c r="A17" i="46"/>
  <c r="B15" i="46"/>
  <c r="A15" i="46"/>
  <c r="B13" i="46"/>
  <c r="A13" i="46"/>
  <c r="B11" i="46"/>
  <c r="A11" i="46"/>
  <c r="B9" i="46"/>
  <c r="A9" i="46"/>
  <c r="B7" i="46"/>
  <c r="A7" i="46"/>
  <c r="B5" i="46"/>
  <c r="A5" i="46"/>
  <c r="B3" i="46"/>
  <c r="A3" i="46"/>
  <c r="B23" i="43"/>
  <c r="A23" i="43"/>
  <c r="B21" i="43"/>
  <c r="A21" i="43"/>
  <c r="B19" i="43"/>
  <c r="A19" i="43"/>
  <c r="B17" i="43"/>
  <c r="A17" i="43"/>
  <c r="B15" i="43"/>
  <c r="A15" i="43"/>
  <c r="B13" i="43"/>
  <c r="A13" i="43"/>
  <c r="B11" i="43"/>
  <c r="A11" i="43"/>
  <c r="B9" i="43"/>
  <c r="A9" i="43"/>
  <c r="B7" i="43"/>
  <c r="A7" i="43"/>
  <c r="B5" i="43"/>
  <c r="A5" i="43"/>
  <c r="B3" i="43"/>
  <c r="A3" i="43"/>
  <c r="B23" i="33"/>
  <c r="A23" i="33"/>
  <c r="B21" i="33"/>
  <c r="A21" i="33"/>
  <c r="B19" i="33"/>
  <c r="A19" i="33"/>
  <c r="B17" i="33"/>
  <c r="A17" i="33"/>
  <c r="B15" i="33"/>
  <c r="A15" i="33"/>
  <c r="B13" i="33"/>
  <c r="A13" i="33"/>
  <c r="B11" i="33"/>
  <c r="A11" i="33"/>
  <c r="B9" i="33"/>
  <c r="A9" i="33"/>
  <c r="B7" i="33"/>
  <c r="A7" i="33"/>
  <c r="B5" i="33"/>
  <c r="A5" i="33"/>
  <c r="B3" i="33"/>
  <c r="A3" i="33"/>
  <c r="B23" i="44"/>
  <c r="A23" i="44"/>
  <c r="B21" i="44"/>
  <c r="A21" i="44"/>
  <c r="B19" i="44"/>
  <c r="A19" i="44"/>
  <c r="B17" i="44"/>
  <c r="A17" i="44"/>
  <c r="B15" i="44"/>
  <c r="A15" i="44"/>
  <c r="B13" i="44"/>
  <c r="A13" i="44"/>
  <c r="B11" i="44"/>
  <c r="A11" i="44"/>
  <c r="B9" i="44"/>
  <c r="A9" i="44"/>
  <c r="B7" i="44"/>
  <c r="A7" i="44"/>
  <c r="B5" i="44"/>
  <c r="A5" i="44"/>
  <c r="B3" i="44"/>
  <c r="A3" i="44"/>
  <c r="B23" i="49"/>
  <c r="A23" i="49"/>
  <c r="B21" i="49"/>
  <c r="A21" i="49"/>
  <c r="B19" i="49"/>
  <c r="A19" i="49"/>
  <c r="B17" i="49"/>
  <c r="A17" i="49"/>
  <c r="B15" i="49"/>
  <c r="A15" i="49"/>
  <c r="B13" i="49"/>
  <c r="A13" i="49"/>
  <c r="B11" i="49"/>
  <c r="A11" i="49"/>
  <c r="B9" i="49"/>
  <c r="A9" i="49"/>
  <c r="B7" i="49"/>
  <c r="A7" i="49"/>
  <c r="B5" i="49"/>
  <c r="A5" i="49"/>
  <c r="B3" i="49"/>
  <c r="A3" i="49"/>
</calcChain>
</file>

<file path=xl/sharedStrings.xml><?xml version="1.0" encoding="utf-8"?>
<sst xmlns="http://schemas.openxmlformats.org/spreadsheetml/2006/main" count="1168" uniqueCount="235">
  <si>
    <t>Hétfő</t>
  </si>
  <si>
    <t>Péntek</t>
  </si>
  <si>
    <t>Kedd</t>
  </si>
  <si>
    <t>Szerda</t>
  </si>
  <si>
    <t>Csütörtök</t>
  </si>
  <si>
    <t>Szombat</t>
  </si>
  <si>
    <t>Vasárnap</t>
  </si>
  <si>
    <t>LG II szombati csoport órarendje</t>
  </si>
  <si>
    <t>LBT II szombati csoport órarendje</t>
  </si>
  <si>
    <t>Vizsgaidőszak</t>
  </si>
  <si>
    <t>LBT I szombati csoport órarendje</t>
  </si>
  <si>
    <t>LMH II szombati csoport órarendje</t>
  </si>
  <si>
    <t>LGC IV szombati csoport órarendje</t>
  </si>
  <si>
    <t>LMH I szombati csoport órarendje</t>
  </si>
  <si>
    <t>LGC III szombati csoport órarendje</t>
  </si>
  <si>
    <t>LMH III szombati csoport órarendje</t>
  </si>
  <si>
    <t>LGA III szombati csoport órarendje</t>
  </si>
  <si>
    <t>LGA IV szombati csoport órarendje</t>
  </si>
  <si>
    <t>LMH IV szombati csoport órarendje</t>
  </si>
  <si>
    <t>LG I szombati csoport órarendje</t>
  </si>
  <si>
    <t>ZÁRVA</t>
  </si>
  <si>
    <t>Okt.
hét</t>
  </si>
  <si>
    <t>Dátum</t>
  </si>
  <si>
    <r>
      <t>8</t>
    </r>
    <r>
      <rPr>
        <vertAlign val="superscript"/>
        <sz val="10"/>
        <rFont val="Arial CE"/>
        <family val="2"/>
        <charset val="238"/>
      </rPr>
      <t>00</t>
    </r>
    <r>
      <rPr>
        <sz val="10"/>
        <rFont val="Arial CE"/>
        <family val="2"/>
        <charset val="238"/>
      </rPr>
      <t>-8</t>
    </r>
    <r>
      <rPr>
        <vertAlign val="superscript"/>
        <sz val="10"/>
        <rFont val="Arial CE"/>
        <family val="2"/>
        <charset val="238"/>
      </rPr>
      <t>45</t>
    </r>
  </si>
  <si>
    <r>
      <t>17</t>
    </r>
    <r>
      <rPr>
        <vertAlign val="superscript"/>
        <sz val="10"/>
        <rFont val="Arial CE"/>
        <family val="2"/>
        <charset val="238"/>
      </rPr>
      <t>10</t>
    </r>
    <r>
      <rPr>
        <sz val="10"/>
        <rFont val="Arial CE"/>
        <family val="2"/>
        <charset val="238"/>
      </rPr>
      <t>-17</t>
    </r>
    <r>
      <rPr>
        <vertAlign val="superscript"/>
        <sz val="10"/>
        <rFont val="Arial CE"/>
        <family val="2"/>
        <charset val="238"/>
      </rPr>
      <t>55</t>
    </r>
  </si>
  <si>
    <t>P10</t>
  </si>
  <si>
    <t>TB.FSZ.8 (Tavaszmező utca)</t>
  </si>
  <si>
    <t>LBT MSc II tervező szakirány órarendje</t>
  </si>
  <si>
    <t>TDK</t>
  </si>
  <si>
    <t>LG MSc I csoport órarendje</t>
  </si>
  <si>
    <t>KÉ</t>
  </si>
  <si>
    <t>Szervíztechnika és üzemfenntartás
BMXST15BLE
Dr. Szabó József</t>
  </si>
  <si>
    <t>Gépjárművek üzemanyagellátó berendezései
BMXGU15BLE
Dr. Szabó József</t>
  </si>
  <si>
    <t>Autóvillamosság
BMXAV15BLE
Kerekes Sándor</t>
  </si>
  <si>
    <t>SZV II. Termelésirányítás a gépiparban
BGVTG16BLE
Dr. Mikó Balázs</t>
  </si>
  <si>
    <t>Szakdolgozat
BMDSD1JBLE
Stein Vera</t>
  </si>
  <si>
    <t>Szakdolgozat
BMDSD1MBLE
Stein Vera</t>
  </si>
  <si>
    <t>Biztonsági szolgáltatások
BBXBS14BLE
Laky Ildikó</t>
  </si>
  <si>
    <t>Polgári védelem
BBXPV15BLE
Dr. Nagy Rudolf</t>
  </si>
  <si>
    <t>Munkavéd., bizt.tech.
BBEMB91BLE
Dr. Szabó Gyula</t>
  </si>
  <si>
    <t>Menedzsment alapjai
BBXMA95BLE
Dr. Michelberger Pál</t>
  </si>
  <si>
    <t>Pneumatika, hidraulika
BMEPH95BLE
Dr. Szakács Tamás</t>
  </si>
  <si>
    <t>Hő- és áramlástechnikai gépek
BMXHA95BLE
Dr. Ruszinkó Endre</t>
  </si>
  <si>
    <t>Forgácsolástechnológia számítógépes tervezése I.
BGXFS95BLE
Dr. Mikó Balázs</t>
  </si>
  <si>
    <t>Forgácsolástechnológia számítógépes tervezése I.
BGXFS95BLE
Burai István</t>
  </si>
  <si>
    <t>Belsőégésű motorok II.
BMXBM95BLE
Dr. Ruszinkó Endre</t>
  </si>
  <si>
    <t>Munkavédelem, ergonómia I.
BBXMU95BLE
Dr. Szabó Gyula</t>
  </si>
  <si>
    <t>Pneumatika, hidraulika
BMXPH95BLE
Dr. Szakács Tamás</t>
  </si>
  <si>
    <t>Ipari robotok kinematikája és dinamikája
BMXRR95BLE
Dr. Tar József</t>
  </si>
  <si>
    <t>Méréstechnika III.
BGXGM95BLE
Dr. Drégelyi-Kiss Ágota</t>
  </si>
  <si>
    <t>117, 118</t>
  </si>
  <si>
    <t>Tűzvédelem I.
BBXTV15BLE
Mohai Ágota</t>
  </si>
  <si>
    <t>Tanterem: P10 (Eltérő termek jelölve!)</t>
  </si>
  <si>
    <t>U12</t>
  </si>
  <si>
    <t>LG MSc II csoport órarendje</t>
  </si>
  <si>
    <t>A66</t>
  </si>
  <si>
    <t>KV Anyagtechnológiák számítógépes tervezése
BGWAT16BLE
Dr. Horváth László</t>
  </si>
  <si>
    <t>SZV III. CNC műhelygyakorlat
BAGCM1VNLD
Burai István</t>
  </si>
  <si>
    <t>Gépjármű-hidraulika
BMXGH97BLE
Dr. Szakács Tamás</t>
  </si>
  <si>
    <t>KV Szakértői ismeretek
BMWSI16BLE
Dr. Bencsik Attila</t>
  </si>
  <si>
    <t>KV Korszerű diagnosztika
BMWKD16BLE
Dr. Szabó József</t>
  </si>
  <si>
    <t>KV Anyagmozgatás szervizekben
BMWAS16BLE
Pintér Péter</t>
  </si>
  <si>
    <t>Mérnöki etika
BBXME14BLE
Dr. Paukó Andrea</t>
  </si>
  <si>
    <t>LBT III biztonságtechnikai szakirány órarendje</t>
  </si>
  <si>
    <t>SzV III-IV. Biometrikus azonosítás
BGBBA16NLC
Dr. Őszi Arnold</t>
  </si>
  <si>
    <t>Üzleti kommunikáció
GGXUK1WBLE
Beke Éva</t>
  </si>
  <si>
    <t>Számítógépes tervezés
KEXS9BTBLE
Tompos Péter</t>
  </si>
  <si>
    <t>Alakítástechnológia és gépei II.
BAXAT97BLE
Varga Péter</t>
  </si>
  <si>
    <t>Autóipari kötés- és alakítástechnológia
BAXAK97BLE
Varga Péter</t>
  </si>
  <si>
    <t>Ipari robotok programozása és szimulációja labor
BMXRP97BLE
Varga Bence</t>
  </si>
  <si>
    <t>Ipari robotok programozása és szimulációja
BMXRP97BLE
Dr. Nagy István</t>
  </si>
  <si>
    <t>PLC ismeretek BMXPL15BLE
1. kurzus
Jányoki Ákos</t>
  </si>
  <si>
    <t>PLC ismeretek BMXPL15BLE
2. kurzus
Jányoki Ákos</t>
  </si>
  <si>
    <t>ZV</t>
  </si>
  <si>
    <t>Méréstechnika III. labor
BGXGM95BLE
Kis Ferenc</t>
  </si>
  <si>
    <t>Anyagtudomány
BAXAT11MLF
Dr. Réger Mihály</t>
  </si>
  <si>
    <t>Korszerű anyagtechnológiák
BAXKA11MLF
Dr. Pinke Péter</t>
  </si>
  <si>
    <t>Hegesztéstechnológiák I.
BAXHT11MLF
Dr. Bagyinszki Gyula</t>
  </si>
  <si>
    <t>Hegeszthetőség és anyagvizsgálat
BAXHA11MLF
Dr. Kovács Tünde</t>
  </si>
  <si>
    <t>Mechanika biztonságtechnikai mérnököknek
BTXMC11BLF
Domonyi Erzsébet</t>
  </si>
  <si>
    <t>Közgazdaságtan, vállalkozási alapismeretek
BTXKG11BLF
Beke Éva</t>
  </si>
  <si>
    <t>SzV III-IV. Gépjárművédelmi rendszerek II.
BGBGJ17NLC
Dr. Őszi Arnold</t>
  </si>
  <si>
    <t>LBT IV biztonságtechnikai szakirány órarendje</t>
  </si>
  <si>
    <t>LBT IV tűzvédelmi szakirány órarendje</t>
  </si>
  <si>
    <t>A biztonságtechnika matematikája
BTXBM11MLF
Dr. Frigyik András</t>
  </si>
  <si>
    <t>Mérnöki anyagok
BAXMN11BLF
Varga Péter</t>
  </si>
  <si>
    <t>Informatika I.
BMXIA1GBLF
Dr. Frigyik András</t>
  </si>
  <si>
    <t>Mechatronikai mérnöki alapismeretek
BMXMI11BLF
Dr. Bencsik Attila</t>
  </si>
  <si>
    <t>Alkalmazott matematika
BTXAMG1MLF
Dr. Hanka László</t>
  </si>
  <si>
    <t>Természettudományok alapjai
BTXTA11BLF
Paulik László</t>
  </si>
  <si>
    <t>Gépészmérnöki ismeretek
BTXGI11BLF
Balogh József</t>
  </si>
  <si>
    <t>Géprajz alapjai
BTXGA11BLF
Dr. Szűcs Endre</t>
  </si>
  <si>
    <t>Műszaki fizika
BTXMF11MLF
Dani Csaba</t>
  </si>
  <si>
    <t>Patronálás
BTIPAT1BLF
Dr. Molnár Ildikó</t>
  </si>
  <si>
    <t>SZV III. Hibrid és villamos járművek
BMVHV14BLE
Kerekes Sándor</t>
  </si>
  <si>
    <t>SZV III-IV. Hibrid és villamos járművek
BMVHV14BLE
Kerekes Sándor</t>
  </si>
  <si>
    <t>Információ elmélet
BBXIE11MLF
Dr. Bakucz Péter</t>
  </si>
  <si>
    <t>Informatika I.
BBXIA11BLF
Dr. Bakucz Péter</t>
  </si>
  <si>
    <t>Digitális technika II.
BBXDT25BLE
Palkó Márton</t>
  </si>
  <si>
    <t>Őrzésvédelem, fegyverismeret I.
BBXOR15BLE
Dr. Őszi Arnold</t>
  </si>
  <si>
    <t>Létesítés és használat tűzvédelme II.
BBXLH27BLE
Dr. Elek Barbara</t>
  </si>
  <si>
    <t>Tűzeseti diagnosztika és rekonstrukció
BBXTC17BLE
Dr. Elek Barbara</t>
  </si>
  <si>
    <t>Projekt munka
BBPMT17BLE
Dr. Nagy Rudolf</t>
  </si>
  <si>
    <t>Tűzoltás és kárelhárítás
BBXTH17BLE
Dr. Bérczi László</t>
  </si>
  <si>
    <t>Katasztrófaelhárítás
BBEKA97BLE
Dr. Elek Barbara</t>
  </si>
  <si>
    <t>Tűzvédelem szervezése
BBXTS11MLF
Mohai Ágota</t>
  </si>
  <si>
    <t>Kutatásmódszertan
BBXKT11MLF
Dr. Bakucz Péter</t>
  </si>
  <si>
    <t>Tűzvédelmi létesítés és használat
BBXTL11MLF
Dr. Elek Barbara</t>
  </si>
  <si>
    <t>Etikus hacker alkalmazásfejlesztés és hálózati biztonság
BBXEH11MLF
Dr. Kiss Gábor</t>
  </si>
  <si>
    <t xml:space="preserve">Patronálás
BTIPAT1BLF
</t>
  </si>
  <si>
    <t>LBT MSc I tűzvédelmi szakirány órarendje</t>
  </si>
  <si>
    <t>LBT MSc I tervező szakirány órarendje</t>
  </si>
  <si>
    <t>LBT MSc I információbiztonsági szakirány órarendje</t>
  </si>
  <si>
    <t>Válogatott fejezetek fizikából
BTXVF11MLF
Dani Csaba</t>
  </si>
  <si>
    <r>
      <t>8</t>
    </r>
    <r>
      <rPr>
        <vertAlign val="superscript"/>
        <sz val="10"/>
        <rFont val="Arial CE"/>
        <family val="2"/>
        <charset val="238"/>
      </rPr>
      <t>55</t>
    </r>
    <r>
      <rPr>
        <sz val="10"/>
        <rFont val="Arial CE"/>
        <family val="2"/>
        <charset val="238"/>
      </rPr>
      <t>-9</t>
    </r>
    <r>
      <rPr>
        <vertAlign val="superscript"/>
        <sz val="10"/>
        <rFont val="Arial CE"/>
        <family val="2"/>
        <charset val="238"/>
      </rPr>
      <t>40</t>
    </r>
  </si>
  <si>
    <r>
      <t>9</t>
    </r>
    <r>
      <rPr>
        <vertAlign val="superscript"/>
        <sz val="10"/>
        <rFont val="Arial CE"/>
        <family val="2"/>
        <charset val="238"/>
      </rPr>
      <t>50</t>
    </r>
    <r>
      <rPr>
        <sz val="10"/>
        <rFont val="Arial CE"/>
        <family val="2"/>
        <charset val="238"/>
      </rPr>
      <t>-10</t>
    </r>
    <r>
      <rPr>
        <vertAlign val="superscript"/>
        <sz val="10"/>
        <rFont val="Arial CE"/>
        <family val="2"/>
        <charset val="238"/>
      </rPr>
      <t>35</t>
    </r>
  </si>
  <si>
    <r>
      <t>10</t>
    </r>
    <r>
      <rPr>
        <vertAlign val="superscript"/>
        <sz val="10"/>
        <rFont val="Arial CE"/>
        <family val="2"/>
        <charset val="238"/>
      </rPr>
      <t>45</t>
    </r>
    <r>
      <rPr>
        <sz val="10"/>
        <rFont val="Arial CE"/>
        <family val="2"/>
        <charset val="238"/>
      </rPr>
      <t>-11</t>
    </r>
    <r>
      <rPr>
        <vertAlign val="superscript"/>
        <sz val="10"/>
        <rFont val="Arial CE"/>
        <family val="2"/>
        <charset val="238"/>
      </rPr>
      <t>30</t>
    </r>
  </si>
  <si>
    <r>
      <t>11</t>
    </r>
    <r>
      <rPr>
        <vertAlign val="superscript"/>
        <sz val="10"/>
        <rFont val="Arial CE"/>
        <family val="2"/>
        <charset val="238"/>
      </rPr>
      <t>40</t>
    </r>
    <r>
      <rPr>
        <sz val="10"/>
        <rFont val="Arial CE"/>
        <family val="2"/>
        <charset val="238"/>
      </rPr>
      <t>-12</t>
    </r>
    <r>
      <rPr>
        <vertAlign val="superscript"/>
        <sz val="10"/>
        <rFont val="Arial CE"/>
        <family val="2"/>
        <charset val="238"/>
      </rPr>
      <t>25</t>
    </r>
  </si>
  <si>
    <r>
      <t>12</t>
    </r>
    <r>
      <rPr>
        <vertAlign val="superscript"/>
        <sz val="10"/>
        <rFont val="Arial CE"/>
        <family val="2"/>
        <charset val="238"/>
      </rPr>
      <t>35</t>
    </r>
    <r>
      <rPr>
        <sz val="10"/>
        <rFont val="Arial CE"/>
        <family val="2"/>
        <charset val="238"/>
      </rPr>
      <t>-13</t>
    </r>
    <r>
      <rPr>
        <vertAlign val="superscript"/>
        <sz val="10"/>
        <rFont val="Arial CE"/>
        <family val="2"/>
        <charset val="238"/>
      </rPr>
      <t>20</t>
    </r>
  </si>
  <si>
    <r>
      <t>13</t>
    </r>
    <r>
      <rPr>
        <vertAlign val="superscript"/>
        <sz val="10"/>
        <rFont val="Arial CE"/>
        <family val="2"/>
        <charset val="238"/>
      </rPr>
      <t>30</t>
    </r>
    <r>
      <rPr>
        <sz val="10"/>
        <rFont val="Arial CE"/>
        <family val="2"/>
        <charset val="238"/>
      </rPr>
      <t>-14</t>
    </r>
    <r>
      <rPr>
        <vertAlign val="superscript"/>
        <sz val="10"/>
        <rFont val="Arial CE"/>
        <family val="2"/>
        <charset val="238"/>
      </rPr>
      <t>15</t>
    </r>
  </si>
  <si>
    <r>
      <t>14</t>
    </r>
    <r>
      <rPr>
        <vertAlign val="superscript"/>
        <sz val="10"/>
        <rFont val="Arial CE"/>
        <family val="2"/>
        <charset val="238"/>
      </rPr>
      <t>25</t>
    </r>
    <r>
      <rPr>
        <sz val="10"/>
        <rFont val="Arial CE"/>
        <family val="2"/>
        <charset val="238"/>
      </rPr>
      <t>-15</t>
    </r>
    <r>
      <rPr>
        <vertAlign val="superscript"/>
        <sz val="10"/>
        <rFont val="Arial CE"/>
        <family val="2"/>
        <charset val="238"/>
      </rPr>
      <t>10</t>
    </r>
  </si>
  <si>
    <r>
      <t>15</t>
    </r>
    <r>
      <rPr>
        <vertAlign val="superscript"/>
        <sz val="10"/>
        <rFont val="Arial CE"/>
        <family val="2"/>
        <charset val="238"/>
      </rPr>
      <t>20</t>
    </r>
    <r>
      <rPr>
        <sz val="10"/>
        <rFont val="Arial CE"/>
        <family val="2"/>
        <charset val="238"/>
      </rPr>
      <t>-16</t>
    </r>
    <r>
      <rPr>
        <vertAlign val="superscript"/>
        <sz val="10"/>
        <rFont val="Arial CE"/>
        <family val="2"/>
        <charset val="238"/>
      </rPr>
      <t>05</t>
    </r>
  </si>
  <si>
    <r>
      <t>16</t>
    </r>
    <r>
      <rPr>
        <vertAlign val="superscript"/>
        <sz val="10"/>
        <rFont val="Arial CE"/>
        <family val="2"/>
        <charset val="238"/>
      </rPr>
      <t>15</t>
    </r>
    <r>
      <rPr>
        <sz val="10"/>
        <rFont val="Arial CE"/>
        <family val="2"/>
        <charset val="238"/>
      </rPr>
      <t>-17</t>
    </r>
    <r>
      <rPr>
        <vertAlign val="superscript"/>
        <sz val="10"/>
        <rFont val="Arial CE"/>
        <family val="2"/>
        <charset val="238"/>
      </rPr>
      <t>00</t>
    </r>
  </si>
  <si>
    <r>
      <t>18</t>
    </r>
    <r>
      <rPr>
        <vertAlign val="superscript"/>
        <sz val="10"/>
        <rFont val="Arial CE"/>
        <family val="2"/>
        <charset val="238"/>
      </rPr>
      <t>05</t>
    </r>
    <r>
      <rPr>
        <sz val="10"/>
        <rFont val="Arial CE"/>
        <family val="2"/>
        <charset val="238"/>
      </rPr>
      <t>-18</t>
    </r>
    <r>
      <rPr>
        <vertAlign val="superscript"/>
        <sz val="10"/>
        <rFont val="Arial CE"/>
        <family val="2"/>
        <charset val="238"/>
      </rPr>
      <t>50</t>
    </r>
  </si>
  <si>
    <r>
      <t>19</t>
    </r>
    <r>
      <rPr>
        <vertAlign val="superscript"/>
        <sz val="10"/>
        <rFont val="Arial CE"/>
        <family val="2"/>
        <charset val="238"/>
      </rPr>
      <t>00</t>
    </r>
    <r>
      <rPr>
        <sz val="10"/>
        <rFont val="Arial CE"/>
        <family val="2"/>
        <charset val="238"/>
      </rPr>
      <t>-19</t>
    </r>
    <r>
      <rPr>
        <vertAlign val="superscript"/>
        <sz val="10"/>
        <rFont val="Arial CE"/>
        <family val="2"/>
        <charset val="238"/>
      </rPr>
      <t>45</t>
    </r>
  </si>
  <si>
    <t>LBT MSc II tűzvédelmi szakirány órarendje</t>
  </si>
  <si>
    <t>LBT MSc II információbiztonsági szakirány órarendje</t>
  </si>
  <si>
    <t>LKIB I szombati csoport órarendje</t>
  </si>
  <si>
    <t>Matematika I.
BTXMAG1BLF
Klie Gábor</t>
  </si>
  <si>
    <t>Kémia
BTXKE11BLF
Dr. Haraszti Ferenc</t>
  </si>
  <si>
    <t>Tanulásmódszertan és kreatív megoldások
BTXTM11BLF
Varga Zsuzsa</t>
  </si>
  <si>
    <t>CAD alapismeretek I.
BTXCI11BLF
Dr. Soós Enikő</t>
  </si>
  <si>
    <t>Patronálás
BTIPAT1BLF
Bakosné Dr. Diószegi Mónika</t>
  </si>
  <si>
    <t>Matematika III.
BTXMAG3BLF
Kocsiné dr. Fábián Margit</t>
  </si>
  <si>
    <t>Projektmenedzsment, tudástranszfer II.
BTXPT23BLF
Dr. Számadó Róza</t>
  </si>
  <si>
    <t>Gépszerkezetek szilárdságtana
BTXGS13BLF
Dr. Goda Tibor</t>
  </si>
  <si>
    <t>Elektrotechnika
BMEET13BLF
Stein Vera</t>
  </si>
  <si>
    <t>Anyagtudomány II.
BAXAT23BLF
Dr. Fábián Enikő Réka</t>
  </si>
  <si>
    <t>Forgácsolástechnológia alapjai
BGXFA13BLF
Dr. Czifra György, Ráczi Viktor</t>
  </si>
  <si>
    <t>Gépműhely</t>
  </si>
  <si>
    <t>CAD modellezés II. (1. kurzus)
Dr. Varga Bálint</t>
  </si>
  <si>
    <t>Gépműhely gyakorlat II. (1. kurzus)
Burai István, Nikitscher Tamás</t>
  </si>
  <si>
    <t>Gépműhely gyak. II. (1. kurzus)
Burai István, Nikitscher Tamás</t>
  </si>
  <si>
    <t>Gyártóberendezések és rendszerek I.
BGXGR95BLE
Dr. Czifra György, Varró Csaba</t>
  </si>
  <si>
    <t>CAD technika (1. kurzus)
BGXCT95BLE
Dr. Varga Bálint, Ráczi Viktor</t>
  </si>
  <si>
    <t>Energiagazdálkodás és környezetvédelem
BBEEK97BLE
Dr. Haraszti Ferenc</t>
  </si>
  <si>
    <t>SZV II. 3D műszaki modellezés alapjai II.
BAG3D26NLD
Dr. Varga Bálint</t>
  </si>
  <si>
    <t>SZV II. Lean a gyakorlatban
BGVLE16BLF
Dr. Farkas Gabriella, Tóth G. Nóra</t>
  </si>
  <si>
    <t>KV Virtuális technikák
BGWVT16BLE
Dr. Varga Bálint</t>
  </si>
  <si>
    <t>Minőségbiztosítás
BGXMB13MLF
Horváth András</t>
  </si>
  <si>
    <t>Hegesztő áramforrások felépítése, mérés, jelfeldolgozás
BAXHA12MLF
Kuti János</t>
  </si>
  <si>
    <t>Polimerek és ragasztástechnológiái
BAXPO13MLF
Stadler Róbert</t>
  </si>
  <si>
    <t>SZV I. Energia gazdálkodás és környezettudatosság
BAVEK13MLF
Dr. Haraszti Ferenc</t>
  </si>
  <si>
    <t>KV II. Különleges hegesztő-eljárások
BAWKH12MLF
Dr. Kovács Tünde</t>
  </si>
  <si>
    <t>KV II. Robotalkalmazások tervezése
BGWRA12MLF
Dr. Mikó Balázs, Dr. Czifra György</t>
  </si>
  <si>
    <t>Diplomatervezés I.
BADTH13MLF
Dr. Gonda Viktor</t>
  </si>
  <si>
    <t>Matematika I.
BTXMAM1BLF
Klie Gábor</t>
  </si>
  <si>
    <t>Mechanika I.
BTXMN11BLF
Bakosné Dr. Diószegi Mónika</t>
  </si>
  <si>
    <t>Matematika III.
BTXMAM3BLF
Kocsiné dr. Fábián Margit</t>
  </si>
  <si>
    <t>Objektum-orientált programozás
BMXOP13BLF
Varga Bence</t>
  </si>
  <si>
    <t>Logisztikai alapismeretek
BMELG16BLF
Dr. Molnár Ildikó</t>
  </si>
  <si>
    <t>Rendszertechnika
BMXRT13BLF
Dr. Pokorádi László</t>
  </si>
  <si>
    <t>Gyártástechnológia I.
BGXGT13BLF
Dr. Mikó Balázs</t>
  </si>
  <si>
    <t>Vállalkozás gazdaságtan
GSEVG1WBLE
Borbás László</t>
  </si>
  <si>
    <t xml:space="preserve">Matematika I.
BTXMA11BLF
</t>
  </si>
  <si>
    <t>Biztonságtechnika kémiája
BTXBK11BLF
Dr. Haraszti Ferenc</t>
  </si>
  <si>
    <t>Tanulásmódszertani és kreatív megoldások
BTXTK11BLF
Varga Zsuzsa</t>
  </si>
  <si>
    <t>Munkavédelem, ergonómia alapjai
BTXML13BLF
Dr. Szabó Gyula</t>
  </si>
  <si>
    <t>Tűzvédelem alapjai
BBXTL13BLF
Dr. Elek Barbara</t>
  </si>
  <si>
    <t>Információbiztonság alapjai
BBXIB13BLF
Dr. Kiss Gábor</t>
  </si>
  <si>
    <t>Műszaki kommunikáció
BBXMU13BLF
Pető Richárd</t>
  </si>
  <si>
    <t>Biztonságtechnikai áramkörök
BBXBA12BLF
Dr. Őszi Arnold, Illés Mihály</t>
  </si>
  <si>
    <t>Gyakorlati biztonságtechnika
BBXGB95BLE
Palkó Márton</t>
  </si>
  <si>
    <t>Projekt munka
BBPPM15BLE
Palkó Márton, Illés Mihály</t>
  </si>
  <si>
    <t>Tervezési és szervezési ismeretek
BBXTS17BLE
Pető Richárd</t>
  </si>
  <si>
    <t>Vagyonvédelmi rendszerek alapjai
BBXVL13BLF
Dr. Hell Péter</t>
  </si>
  <si>
    <t>Vagyonvédelmi rendszerek I.
BBXVR15BLE
Dr. Hell Péter</t>
  </si>
  <si>
    <t>Szakdolgozat II.
BBDSD17BLE
Dr. Hell Péter</t>
  </si>
  <si>
    <t>Tűzvédelmi laboratóriumi gyakorlatok
BBXTL17BLE
Dr. Nagy Rudolf</t>
  </si>
  <si>
    <t>Külön egyeztetett időpontokban pénteken, 2x6 óra.</t>
  </si>
  <si>
    <t>Biztonságtechnika elektronikája
BBXBE11MLF
Dr. Hell Péter</t>
  </si>
  <si>
    <t>Munkavédelem, ergonómia szervezése
BBXMR13MLF
Dr. Szabó Gyula</t>
  </si>
  <si>
    <t>Katasztrófamenedzsment
BBXKM13MLF
Dr. Nagy Rudolf</t>
  </si>
  <si>
    <t>SZV I.</t>
  </si>
  <si>
    <t>Komplex vagyonvédelmi rendszerek tervezése II.
BBXKR23MLF
Dr. Hell Péter</t>
  </si>
  <si>
    <t>Külső és belső védelmi tervezés
BBXKB13MLF
Dr. Kátai-Urbán Lajos</t>
  </si>
  <si>
    <t>Tűzvédelmi minősítések
BBXTM13MLF
Dr. Nagy Rudolf</t>
  </si>
  <si>
    <t>Külön egyeztetett időpontokban pénteken, 3x6 óra.</t>
  </si>
  <si>
    <t>ITIL, COBIT
BBXIC13MLF
Dr. Michelberger Pál</t>
  </si>
  <si>
    <t>Információbiztonsági audit
BBXAU13MLF
Dr. Michelberger Pál</t>
  </si>
  <si>
    <t>Informatika I.
BBXIN1KBLF
Dér Attila</t>
  </si>
  <si>
    <t>Hírközléstechnika
BBXHZ11BLF
Farkas Tibor</t>
  </si>
  <si>
    <t>Mérnöki fizika (természettudományi alapok)
BTXFZ11BLF
Paulik László</t>
  </si>
  <si>
    <t>Gazdálkodási és vállalkozási (Startup) ismeretek
BTXGV11BLF
Beke Éva</t>
  </si>
  <si>
    <t>Információbiztonság jogi- és humán aspektusai
BTXJH11BLF
Dr. Kollár Csaba</t>
  </si>
  <si>
    <t>Tanulástechnika és tutorálás
BTXTU11BLF
Dr. Számadó Róza</t>
  </si>
  <si>
    <t>Elektrotechnika, digitális technika
BBXED11BLF
Illés Mihály</t>
  </si>
  <si>
    <t>Biometrikus azonosítás
BBXBA11MLF
Dr. Őszi Arnold</t>
  </si>
  <si>
    <r>
      <t>19</t>
    </r>
    <r>
      <rPr>
        <vertAlign val="superscript"/>
        <sz val="10"/>
        <rFont val="Arial CE"/>
        <family val="2"/>
        <charset val="238"/>
      </rPr>
      <t>55</t>
    </r>
    <r>
      <rPr>
        <sz val="10"/>
        <rFont val="Arial CE"/>
        <family val="2"/>
        <charset val="238"/>
      </rPr>
      <t>-20</t>
    </r>
    <r>
      <rPr>
        <vertAlign val="superscript"/>
        <sz val="10"/>
        <rFont val="Arial CE"/>
        <family val="2"/>
        <charset val="238"/>
      </rPr>
      <t>40</t>
    </r>
  </si>
  <si>
    <t>Gépműhely gyakorlat II. (2. kurzus)
Burai István, Nikitscher Tamás</t>
  </si>
  <si>
    <t>Gépműhely gyak. II. (3. kurzus)
Burai István, Nikitscher Tamás</t>
  </si>
  <si>
    <t>CAD modellezés II. (2. kurzus)
Dr. Varga Bálint</t>
  </si>
  <si>
    <t>Gépműhely gyak. II. (2. kurzus)
Burai István, Nikitscher Tamás</t>
  </si>
  <si>
    <t>Gépműhely gyakorlat II. (3. kurzus)
Burai István, Nikitscher Tamás</t>
  </si>
  <si>
    <t>CAD technika (2. kurzus)
BGXCT95BLE
Dr. Varga Bálint, Ráczi Viktor</t>
  </si>
  <si>
    <t>Minőségbiztosítás
BGXMB97BLE
Horváth András</t>
  </si>
  <si>
    <t>SZV II. Gyártási folyamatok minőségtechnikái
BAGGF16NLD
Tóth G. Nóra</t>
  </si>
  <si>
    <t>Elektronika
BMXEL13BLF
Dr. Nagy András</t>
  </si>
  <si>
    <t>Tanterem: 252 (Eltérő termek jelölve!)</t>
  </si>
  <si>
    <t>Tanterem: 115 (Eltérő termek jelölve!)</t>
  </si>
  <si>
    <t>Tanterem: 115 (Eltérő termek jelölve, a szakirány tárgyai az U12 teremben.)</t>
  </si>
  <si>
    <t>Tanterem: 221 (Eltérő termek jelölve!)</t>
  </si>
  <si>
    <t>Tanterem: 113</t>
  </si>
  <si>
    <t>Tanterem: P21</t>
  </si>
  <si>
    <t>Tanterem: 110 (Eltérő termek jelölve!)</t>
  </si>
  <si>
    <t>Tanterem: 112 (Eltérő termek jelölve!)</t>
  </si>
  <si>
    <t>Tanterem: 145 (Eltérő termek jelölve!)</t>
  </si>
  <si>
    <t>Tanterem: 114</t>
  </si>
  <si>
    <t>Tanterem: 105 (Eltérő termek jelölve!)</t>
  </si>
  <si>
    <t>Tanterem: 111</t>
  </si>
  <si>
    <t>Tanterem: 111 (Eltérő termek jelölve!)</t>
  </si>
  <si>
    <t>Tanterem: 106 (Eltérő termek jelölve!)</t>
  </si>
  <si>
    <t>Tanterem: 255</t>
  </si>
  <si>
    <t>145, 110, 112, 114 (Egyedi beosztás)</t>
  </si>
  <si>
    <t>LEN I szombati csoport órarendje</t>
  </si>
  <si>
    <t>Tanterem:  (Eltérő termek jelölve!)</t>
  </si>
  <si>
    <t>Matematika I.
BTXMAN1BLF
Klie Gábor</t>
  </si>
  <si>
    <t>Tanulásmódszertan és kreatív megoldások
BTETM11BLF
Varga Zsuzsa</t>
  </si>
  <si>
    <t>Szerkezeti és egyéb anyagok az energetikában I.
BAXSE11BLF
Dr. Fábián Enikő Réka</t>
  </si>
  <si>
    <t>Közgazdasági alapismeretek
BTXKA11BLF
Beke Éva</t>
  </si>
  <si>
    <t>Projektfeladat
BAPPF11MLF
Schramkó Márton</t>
  </si>
  <si>
    <t>P21</t>
  </si>
  <si>
    <t>F16</t>
  </si>
  <si>
    <t>Műszaki informatika
BMXMK11BLF
Varga Bence</t>
  </si>
  <si>
    <t>Műszaki informatika
BMXMK11BLF
Dr. Frigyik András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</si>
</sst>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E]mmmm\ d\.;@"/>
  </numFmts>
  <fonts count="25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charset val="238"/>
    </font>
    <font>
      <sz val="7"/>
      <name val="Arial CE"/>
      <charset val="238"/>
    </font>
    <font>
      <sz val="10"/>
      <name val="Arial CE"/>
      <charset val="238"/>
    </font>
    <font>
      <sz val="6"/>
      <name val="Arial CE"/>
      <charset val="238"/>
    </font>
    <font>
      <sz val="9"/>
      <name val="Arial CE"/>
      <charset val="238"/>
    </font>
    <font>
      <sz val="10"/>
      <color indexed="10"/>
      <name val="Arial CE"/>
      <charset val="238"/>
    </font>
    <font>
      <sz val="10"/>
      <color indexed="12"/>
      <name val="Arial CE"/>
      <charset val="238"/>
    </font>
    <font>
      <sz val="10"/>
      <color indexed="22"/>
      <name val="Arial CE"/>
      <charset val="238"/>
    </font>
    <font>
      <vertAlign val="superscript"/>
      <sz val="10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sz val="10"/>
      <color rgb="FF0000FF"/>
      <name val="Arial CE"/>
      <charset val="238"/>
    </font>
    <font>
      <sz val="10"/>
      <color rgb="FF0000FF"/>
      <name val="Arial CE"/>
      <family val="2"/>
      <charset val="238"/>
    </font>
    <font>
      <sz val="7"/>
      <color rgb="FF008000"/>
      <name val="Arial CE"/>
      <charset val="238"/>
    </font>
    <font>
      <sz val="10"/>
      <color rgb="FF008000"/>
      <name val="Arial CE"/>
      <family val="2"/>
      <charset val="238"/>
    </font>
    <font>
      <sz val="7"/>
      <color rgb="FF008000"/>
      <name val="Arial CE"/>
      <family val="2"/>
      <charset val="238"/>
    </font>
    <font>
      <sz val="7.5"/>
      <name val="Arial CE"/>
      <charset val="238"/>
    </font>
    <font>
      <sz val="7.5"/>
      <name val="Arial CE"/>
      <family val="2"/>
      <charset val="238"/>
    </font>
    <font>
      <sz val="9"/>
      <name val="Arial CE"/>
      <family val="2"/>
      <charset val="238"/>
    </font>
    <font>
      <sz val="9"/>
      <color rgb="FF008000"/>
      <name val="Arial CE"/>
      <family val="2"/>
      <charset val="238"/>
    </font>
    <font>
      <sz val="7.5"/>
      <color rgb="FF008000"/>
      <name val="Arial CE"/>
      <family val="2"/>
      <charset val="238"/>
    </font>
    <font>
      <sz val="8"/>
      <color rgb="FF0000FF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0">
    <xf numFmtId="0" fontId="0" fillId="0" borderId="0" xfId="0"/>
    <xf numFmtId="49" fontId="0" fillId="0" borderId="0" xfId="0" applyNumberFormat="1"/>
    <xf numFmtId="16" fontId="0" fillId="0" borderId="0" xfId="0" applyNumberFormat="1"/>
    <xf numFmtId="0" fontId="1" fillId="0" borderId="0" xfId="0" applyFont="1" applyFill="1"/>
    <xf numFmtId="0" fontId="0" fillId="0" borderId="0" xfId="0" applyAlignment="1">
      <alignment wrapText="1"/>
    </xf>
    <xf numFmtId="0" fontId="8" fillId="0" borderId="0" xfId="0" applyFont="1"/>
    <xf numFmtId="0" fontId="5" fillId="0" borderId="0" xfId="0" applyFont="1" applyFill="1"/>
    <xf numFmtId="164" fontId="0" fillId="0" borderId="0" xfId="0" applyNumberFormat="1" applyAlignment="1">
      <alignment horizontal="left"/>
    </xf>
    <xf numFmtId="164" fontId="0" fillId="0" borderId="0" xfId="0" applyNumberFormat="1"/>
    <xf numFmtId="0" fontId="0" fillId="0" borderId="1" xfId="0" applyBorder="1"/>
    <xf numFmtId="164" fontId="0" fillId="0" borderId="0" xfId="0" applyNumberFormat="1" applyBorder="1"/>
    <xf numFmtId="0" fontId="5" fillId="0" borderId="1" xfId="0" applyFont="1" applyFill="1" applyBorder="1"/>
    <xf numFmtId="49" fontId="5" fillId="2" borderId="1" xfId="0" applyNumberFormat="1" applyFont="1" applyFill="1" applyBorder="1"/>
    <xf numFmtId="49" fontId="6" fillId="2" borderId="0" xfId="0" applyNumberFormat="1" applyFont="1" applyFill="1" applyAlignment="1">
      <alignment wrapText="1"/>
    </xf>
    <xf numFmtId="49" fontId="5" fillId="2" borderId="0" xfId="0" applyNumberFormat="1" applyFont="1" applyFill="1"/>
    <xf numFmtId="0" fontId="10" fillId="2" borderId="0" xfId="0" applyFont="1" applyFill="1"/>
    <xf numFmtId="0" fontId="5" fillId="3" borderId="0" xfId="0" applyFont="1" applyFill="1"/>
    <xf numFmtId="49" fontId="0" fillId="2" borderId="0" xfId="0" applyNumberFormat="1" applyFill="1"/>
    <xf numFmtId="0" fontId="10" fillId="0" borderId="0" xfId="0" applyFont="1" applyFill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164" fontId="0" fillId="0" borderId="8" xfId="0" applyNumberFormat="1" applyBorder="1"/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wrapText="1"/>
    </xf>
    <xf numFmtId="164" fontId="0" fillId="0" borderId="1" xfId="0" applyNumberFormat="1" applyBorder="1"/>
    <xf numFmtId="49" fontId="0" fillId="0" borderId="0" xfId="0" applyNumberFormat="1" applyFont="1" applyFill="1" applyAlignment="1">
      <alignment wrapText="1"/>
    </xf>
    <xf numFmtId="0" fontId="0" fillId="0" borderId="0" xfId="0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6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/>
    </xf>
    <xf numFmtId="0" fontId="0" fillId="0" borderId="8" xfId="0" applyFill="1" applyBorder="1" applyAlignment="1"/>
    <xf numFmtId="0" fontId="4" fillId="0" borderId="10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12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4" xfId="0" applyFont="1" applyBorder="1" applyAlignment="1">
      <alignment vertical="center"/>
    </xf>
    <xf numFmtId="0" fontId="0" fillId="0" borderId="0" xfId="0" applyFont="1" applyFill="1"/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8" xfId="0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16" xfId="0" applyBorder="1" applyAlignment="1">
      <alignment horizontal="left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0" borderId="38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/>
    </xf>
    <xf numFmtId="0" fontId="0" fillId="6" borderId="0" xfId="0" applyFill="1" applyAlignment="1">
      <alignment horizontal="center"/>
    </xf>
    <xf numFmtId="0" fontId="1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3" xfId="0" applyBorder="1"/>
    <xf numFmtId="0" fontId="0" fillId="5" borderId="0" xfId="0" applyFill="1" applyAlignment="1">
      <alignment horizontal="center"/>
    </xf>
    <xf numFmtId="0" fontId="0" fillId="0" borderId="4" xfId="0" applyBorder="1"/>
    <xf numFmtId="0" fontId="21" fillId="0" borderId="3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Border="1" applyAlignment="1"/>
    <xf numFmtId="0" fontId="0" fillId="0" borderId="3" xfId="0" applyFont="1" applyBorder="1" applyAlignment="1">
      <alignment vertical="center"/>
    </xf>
    <xf numFmtId="0" fontId="12" fillId="0" borderId="3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/>
    <xf numFmtId="0" fontId="20" fillId="0" borderId="3" xfId="0" applyFont="1" applyFill="1" applyBorder="1" applyAlignment="1">
      <alignment vertical="center" wrapText="1"/>
    </xf>
    <xf numFmtId="0" fontId="8" fillId="0" borderId="0" xfId="0" applyFont="1" applyFill="1"/>
    <xf numFmtId="0" fontId="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Border="1"/>
    <xf numFmtId="49" fontId="0" fillId="0" borderId="8" xfId="0" applyNumberFormat="1" applyFont="1" applyFill="1" applyBorder="1" applyAlignment="1">
      <alignment wrapText="1"/>
    </xf>
    <xf numFmtId="49" fontId="0" fillId="2" borderId="8" xfId="0" applyNumberFormat="1" applyFill="1" applyBorder="1"/>
    <xf numFmtId="0" fontId="0" fillId="0" borderId="0" xfId="0" applyBorder="1"/>
    <xf numFmtId="49" fontId="0" fillId="0" borderId="0" xfId="0" applyNumberFormat="1" applyFont="1" applyFill="1" applyBorder="1" applyAlignment="1">
      <alignment wrapText="1"/>
    </xf>
    <xf numFmtId="49" fontId="0" fillId="2" borderId="0" xfId="0" applyNumberFormat="1" applyFill="1" applyBorder="1"/>
    <xf numFmtId="0" fontId="7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0" xfId="0" applyFont="1" applyFill="1" applyBorder="1" applyAlignment="1">
      <alignment horizontal="center" wrapText="1"/>
    </xf>
    <xf numFmtId="0" fontId="0" fillId="4" borderId="16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21" fillId="0" borderId="9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0" fillId="8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/>
    </xf>
    <xf numFmtId="0" fontId="0" fillId="0" borderId="4" xfId="0" applyFont="1" applyFill="1" applyBorder="1"/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9" xfId="0" applyBorder="1"/>
    <xf numFmtId="0" fontId="4" fillId="0" borderId="17" xfId="0" applyFont="1" applyFill="1" applyBorder="1" applyAlignment="1">
      <alignment horizontal="center" vertical="center" wrapText="1"/>
    </xf>
    <xf numFmtId="0" fontId="0" fillId="0" borderId="10" xfId="0" applyFont="1" applyFill="1" applyBorder="1"/>
    <xf numFmtId="0" fontId="1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0" fontId="0" fillId="0" borderId="18" xfId="0" applyFont="1" applyFill="1" applyBorder="1" applyAlignment="1">
      <alignment vertical="center" wrapText="1"/>
    </xf>
    <xf numFmtId="0" fontId="0" fillId="0" borderId="10" xfId="0" applyBorder="1"/>
    <xf numFmtId="0" fontId="1" fillId="0" borderId="1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7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0" borderId="23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164" fontId="0" fillId="0" borderId="12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0" fillId="0" borderId="3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4" fillId="5" borderId="1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center" vertical="center" wrapText="1"/>
    </xf>
    <xf numFmtId="0" fontId="0" fillId="4" borderId="16" xfId="0" applyFont="1" applyFill="1" applyBorder="1" applyAlignment="1">
      <alignment horizontal="center" vertical="center" wrapText="1"/>
    </xf>
    <xf numFmtId="0" fontId="0" fillId="4" borderId="17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35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164" fontId="0" fillId="0" borderId="9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1" xfId="0" applyFill="1" applyBorder="1" applyAlignment="1">
      <alignment horizontal="left" vertical="center" wrapText="1"/>
    </xf>
    <xf numFmtId="0" fontId="0" fillId="0" borderId="32" xfId="0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 wrapText="1"/>
    </xf>
    <xf numFmtId="0" fontId="0" fillId="0" borderId="33" xfId="0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0" fillId="9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 wrapText="1"/>
    </xf>
    <xf numFmtId="0" fontId="0" fillId="5" borderId="3" xfId="0" applyFont="1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 wrapText="1"/>
    </xf>
    <xf numFmtId="0" fontId="0" fillId="9" borderId="3" xfId="0" applyFont="1" applyFill="1" applyBorder="1" applyAlignment="1">
      <alignment horizontal="center" vertical="center"/>
    </xf>
    <xf numFmtId="0" fontId="0" fillId="10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7" borderId="15" xfId="0" applyFont="1" applyFill="1" applyBorder="1" applyAlignment="1">
      <alignment horizontal="center" vertical="center" wrapText="1"/>
    </xf>
    <xf numFmtId="0" fontId="0" fillId="7" borderId="16" xfId="0" applyFont="1" applyFill="1" applyBorder="1" applyAlignment="1">
      <alignment horizontal="center" vertical="center" wrapText="1"/>
    </xf>
    <xf numFmtId="0" fontId="0" fillId="7" borderId="17" xfId="0" applyFont="1" applyFill="1" applyBorder="1" applyAlignment="1">
      <alignment horizontal="center" vertical="center" wrapText="1"/>
    </xf>
    <xf numFmtId="0" fontId="0" fillId="7" borderId="18" xfId="0" applyFont="1" applyFill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 vertical="center" wrapText="1"/>
    </xf>
    <xf numFmtId="0" fontId="0" fillId="7" borderId="1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8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49" fontId="0" fillId="2" borderId="0" xfId="0" applyNumberFormat="1" applyFont="1" applyFill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00FF00"/>
      <color rgb="FF0000FF"/>
      <color rgb="FF0080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customHeight="1" x14ac:dyDescent="0.2">
      <c r="A1" s="199" t="s">
        <v>19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5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90"/>
      <c r="D3" s="164" t="s">
        <v>89</v>
      </c>
      <c r="E3" s="165"/>
      <c r="F3" s="165"/>
      <c r="G3" s="165"/>
      <c r="H3" s="165"/>
      <c r="I3" s="177" t="s">
        <v>86</v>
      </c>
      <c r="J3" s="178"/>
      <c r="K3" s="179"/>
      <c r="L3" s="186" t="s">
        <v>130</v>
      </c>
      <c r="M3" s="187"/>
      <c r="N3" s="187"/>
      <c r="O3" s="188"/>
    </row>
    <row r="4" spans="1:15" ht="20.100000000000001" customHeight="1" x14ac:dyDescent="0.2">
      <c r="A4" s="163"/>
      <c r="B4" s="162"/>
      <c r="C4" s="90"/>
      <c r="D4" s="165"/>
      <c r="E4" s="165"/>
      <c r="F4" s="165"/>
      <c r="G4" s="165"/>
      <c r="H4" s="165"/>
      <c r="I4" s="180"/>
      <c r="J4" s="181"/>
      <c r="K4" s="182"/>
      <c r="L4" s="187"/>
      <c r="M4" s="187"/>
      <c r="N4" s="187"/>
      <c r="O4" s="188"/>
    </row>
    <row r="5" spans="1:15" ht="20.100000000000001" customHeight="1" x14ac:dyDescent="0.2">
      <c r="A5" s="163">
        <f ca="1">LOOKUP(2,'Félévi időbeosztás'!I2:I15,'Félévi időbeosztás'!A2:A16)</f>
        <v>2</v>
      </c>
      <c r="B5" s="162">
        <f ca="1">LOOKUP(2,'Félévi időbeosztás'!I2:I15,'Félévi időbeosztás'!C2:C16)</f>
        <v>45190</v>
      </c>
      <c r="C5" s="90"/>
      <c r="D5" s="164" t="s">
        <v>128</v>
      </c>
      <c r="E5" s="165"/>
      <c r="F5" s="165"/>
      <c r="G5" s="165"/>
      <c r="H5" s="165"/>
      <c r="I5" s="169" t="s">
        <v>129</v>
      </c>
      <c r="J5" s="170"/>
      <c r="K5" s="171"/>
      <c r="L5" s="183" t="s">
        <v>90</v>
      </c>
      <c r="M5" s="184"/>
      <c r="N5" s="28"/>
      <c r="O5" s="56"/>
    </row>
    <row r="6" spans="1:15" ht="20.100000000000001" customHeight="1" x14ac:dyDescent="0.2">
      <c r="A6" s="163"/>
      <c r="B6" s="162"/>
      <c r="C6" s="90"/>
      <c r="D6" s="165"/>
      <c r="E6" s="165"/>
      <c r="F6" s="165"/>
      <c r="G6" s="165"/>
      <c r="H6" s="165"/>
      <c r="I6" s="172"/>
      <c r="J6" s="173"/>
      <c r="K6" s="174"/>
      <c r="L6" s="184"/>
      <c r="M6" s="184"/>
      <c r="N6" s="28"/>
      <c r="O6" s="56"/>
    </row>
    <row r="7" spans="1:15" ht="20.100000000000001" customHeight="1" x14ac:dyDescent="0.2">
      <c r="A7" s="163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90"/>
      <c r="D7" s="166" t="s">
        <v>91</v>
      </c>
      <c r="E7" s="167"/>
      <c r="F7" s="167"/>
      <c r="G7" s="167"/>
      <c r="H7" s="167"/>
      <c r="I7" s="168" t="s">
        <v>131</v>
      </c>
      <c r="J7" s="168"/>
      <c r="K7" s="168"/>
      <c r="L7" s="168"/>
      <c r="M7" s="168"/>
      <c r="N7" s="195" t="s">
        <v>132</v>
      </c>
      <c r="O7" s="196"/>
    </row>
    <row r="8" spans="1:15" ht="20.100000000000001" customHeight="1" x14ac:dyDescent="0.2">
      <c r="A8" s="163"/>
      <c r="B8" s="162"/>
      <c r="C8" s="90"/>
      <c r="D8" s="167"/>
      <c r="E8" s="167"/>
      <c r="F8" s="167"/>
      <c r="G8" s="167"/>
      <c r="H8" s="167"/>
      <c r="I8" s="168"/>
      <c r="J8" s="168"/>
      <c r="K8" s="168"/>
      <c r="L8" s="168"/>
      <c r="M8" s="168"/>
      <c r="N8" s="197"/>
      <c r="O8" s="196"/>
    </row>
    <row r="9" spans="1:15" ht="20.100000000000001" customHeight="1" x14ac:dyDescent="0.2">
      <c r="A9" s="163">
        <f ca="1">LOOKUP(4,'Félévi időbeosztás'!I2:I15,'Félévi időbeosztás'!A2:A16)</f>
        <v>4</v>
      </c>
      <c r="B9" s="161">
        <f ca="1">LOOKUP(4,'Félévi időbeosztás'!I2:I15,'Félévi időbeosztás'!C2:C16)</f>
        <v>45204</v>
      </c>
      <c r="C9" s="90"/>
      <c r="D9" s="164" t="s">
        <v>89</v>
      </c>
      <c r="E9" s="165"/>
      <c r="F9" s="165"/>
      <c r="G9" s="165"/>
      <c r="H9" s="165"/>
      <c r="I9" s="166" t="s">
        <v>86</v>
      </c>
      <c r="J9" s="167"/>
      <c r="K9" s="186" t="s">
        <v>130</v>
      </c>
      <c r="L9" s="187"/>
      <c r="M9" s="187"/>
      <c r="N9" s="187"/>
      <c r="O9" s="56"/>
    </row>
    <row r="10" spans="1:15" ht="20.100000000000001" customHeight="1" x14ac:dyDescent="0.2">
      <c r="A10" s="163"/>
      <c r="B10" s="161"/>
      <c r="C10" s="90"/>
      <c r="D10" s="165"/>
      <c r="E10" s="165"/>
      <c r="F10" s="165"/>
      <c r="G10" s="165"/>
      <c r="H10" s="165"/>
      <c r="I10" s="167"/>
      <c r="J10" s="167"/>
      <c r="K10" s="187"/>
      <c r="L10" s="187"/>
      <c r="M10" s="187"/>
      <c r="N10" s="187"/>
      <c r="O10" s="56"/>
    </row>
    <row r="11" spans="1:15" ht="20.100000000000001" customHeight="1" x14ac:dyDescent="0.2">
      <c r="A11" s="163">
        <f ca="1">LOOKUP(5,'Félévi időbeosztás'!I2:I15,'Félévi időbeosztás'!A2:A16)</f>
        <v>5</v>
      </c>
      <c r="B11" s="198">
        <f ca="1">LOOKUP(5,'Félévi időbeosztás'!I2:I15,'Félévi időbeosztás'!C2:C16)</f>
        <v>45211</v>
      </c>
      <c r="C11" s="90"/>
      <c r="D11" s="164" t="s">
        <v>128</v>
      </c>
      <c r="E11" s="165"/>
      <c r="F11" s="165"/>
      <c r="G11" s="165"/>
      <c r="H11" s="165"/>
      <c r="I11" s="175" t="s">
        <v>129</v>
      </c>
      <c r="J11" s="176"/>
      <c r="K11" s="177" t="s">
        <v>90</v>
      </c>
      <c r="L11" s="178"/>
      <c r="M11" s="179"/>
      <c r="N11" s="94"/>
      <c r="O11" s="56"/>
    </row>
    <row r="12" spans="1:15" ht="20.100000000000001" customHeight="1" x14ac:dyDescent="0.2">
      <c r="A12" s="163"/>
      <c r="B12" s="198"/>
      <c r="C12" s="90"/>
      <c r="D12" s="165"/>
      <c r="E12" s="165"/>
      <c r="F12" s="165"/>
      <c r="G12" s="165"/>
      <c r="H12" s="165"/>
      <c r="I12" s="176"/>
      <c r="J12" s="176"/>
      <c r="K12" s="180"/>
      <c r="L12" s="181"/>
      <c r="M12" s="182"/>
      <c r="N12" s="94"/>
      <c r="O12" s="56"/>
    </row>
    <row r="13" spans="1:15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90"/>
      <c r="D13" s="166" t="s">
        <v>91</v>
      </c>
      <c r="E13" s="167"/>
      <c r="F13" s="167"/>
      <c r="G13" s="167"/>
      <c r="H13" s="167"/>
      <c r="I13" s="168" t="s">
        <v>131</v>
      </c>
      <c r="J13" s="168"/>
      <c r="K13" s="168"/>
      <c r="L13" s="168"/>
      <c r="M13" s="168"/>
      <c r="N13" s="185" t="s">
        <v>132</v>
      </c>
      <c r="O13" s="128"/>
    </row>
    <row r="14" spans="1:15" ht="20.100000000000001" customHeight="1" x14ac:dyDescent="0.2">
      <c r="A14" s="163"/>
      <c r="B14" s="162"/>
      <c r="C14" s="90"/>
      <c r="D14" s="167"/>
      <c r="E14" s="167"/>
      <c r="F14" s="167"/>
      <c r="G14" s="167"/>
      <c r="H14" s="167"/>
      <c r="I14" s="168"/>
      <c r="J14" s="168"/>
      <c r="K14" s="168"/>
      <c r="L14" s="168"/>
      <c r="M14" s="168"/>
      <c r="N14" s="185"/>
      <c r="O14" s="128"/>
    </row>
    <row r="15" spans="1:15" ht="20.100000000000001" customHeight="1" x14ac:dyDescent="0.2">
      <c r="A15" s="163">
        <f ca="1">LOOKUP(7,'Félévi időbeosztás'!I2:I15,'Félévi időbeosztás'!A2:A16)</f>
        <v>7</v>
      </c>
      <c r="B15" s="162">
        <f ca="1">LOOKUP(7,'Félévi időbeosztás'!I2:I15,'Félévi időbeosztás'!C2:C16)</f>
        <v>45225</v>
      </c>
      <c r="C15" s="90"/>
      <c r="D15" s="164" t="s">
        <v>89</v>
      </c>
      <c r="E15" s="165"/>
      <c r="F15" s="165"/>
      <c r="G15" s="165"/>
      <c r="H15" s="165"/>
      <c r="I15" s="166" t="s">
        <v>86</v>
      </c>
      <c r="J15" s="167"/>
      <c r="K15" s="186" t="s">
        <v>130</v>
      </c>
      <c r="L15" s="187"/>
      <c r="M15" s="187"/>
      <c r="N15" s="187"/>
      <c r="O15" s="56"/>
    </row>
    <row r="16" spans="1:15" ht="20.100000000000001" customHeight="1" x14ac:dyDescent="0.2">
      <c r="A16" s="163"/>
      <c r="B16" s="162"/>
      <c r="C16" s="90"/>
      <c r="D16" s="165"/>
      <c r="E16" s="165"/>
      <c r="F16" s="165"/>
      <c r="G16" s="165"/>
      <c r="H16" s="165"/>
      <c r="I16" s="167"/>
      <c r="J16" s="167"/>
      <c r="K16" s="187"/>
      <c r="L16" s="187"/>
      <c r="M16" s="187"/>
      <c r="N16" s="187"/>
      <c r="O16" s="56"/>
    </row>
    <row r="17" spans="1:15" ht="20.100000000000001" customHeight="1" x14ac:dyDescent="0.2">
      <c r="A17" s="163">
        <f ca="1">LOOKUP(8,'Félévi időbeosztás'!I2:I15,'Félévi időbeosztás'!A2:A16)</f>
        <v>8</v>
      </c>
      <c r="B17" s="162">
        <f ca="1">LOOKUP(8,'Félévi időbeosztás'!I2:I15,'Félévi időbeosztás'!C2:C16)</f>
        <v>45232</v>
      </c>
      <c r="C17" s="83"/>
      <c r="D17" s="164" t="s">
        <v>128</v>
      </c>
      <c r="E17" s="165"/>
      <c r="F17" s="165"/>
      <c r="G17" s="165"/>
      <c r="H17" s="165"/>
      <c r="I17" s="169" t="s">
        <v>129</v>
      </c>
      <c r="J17" s="170"/>
      <c r="K17" s="171"/>
      <c r="L17" s="183" t="s">
        <v>90</v>
      </c>
      <c r="M17" s="184"/>
      <c r="N17" s="41"/>
      <c r="O17" s="48"/>
    </row>
    <row r="18" spans="1:15" ht="20.100000000000001" customHeight="1" x14ac:dyDescent="0.2">
      <c r="A18" s="163"/>
      <c r="B18" s="162"/>
      <c r="C18" s="83"/>
      <c r="D18" s="165"/>
      <c r="E18" s="165"/>
      <c r="F18" s="165"/>
      <c r="G18" s="165"/>
      <c r="H18" s="165"/>
      <c r="I18" s="172"/>
      <c r="J18" s="173"/>
      <c r="K18" s="174"/>
      <c r="L18" s="184"/>
      <c r="M18" s="184"/>
      <c r="N18" s="41"/>
      <c r="O18" s="48"/>
    </row>
    <row r="19" spans="1:15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83"/>
      <c r="D19" s="166" t="s">
        <v>91</v>
      </c>
      <c r="E19" s="167"/>
      <c r="F19" s="167"/>
      <c r="G19" s="167"/>
      <c r="H19" s="167"/>
      <c r="I19" s="168" t="s">
        <v>131</v>
      </c>
      <c r="J19" s="168"/>
      <c r="K19" s="168"/>
      <c r="L19" s="168"/>
      <c r="M19" s="168"/>
      <c r="N19" s="185" t="s">
        <v>132</v>
      </c>
      <c r="O19" s="48"/>
    </row>
    <row r="20" spans="1:15" ht="20.100000000000001" customHeight="1" x14ac:dyDescent="0.2">
      <c r="A20" s="163"/>
      <c r="B20" s="162"/>
      <c r="C20" s="83"/>
      <c r="D20" s="167"/>
      <c r="E20" s="167"/>
      <c r="F20" s="167"/>
      <c r="G20" s="167"/>
      <c r="H20" s="167"/>
      <c r="I20" s="168"/>
      <c r="J20" s="168"/>
      <c r="K20" s="168"/>
      <c r="L20" s="168"/>
      <c r="M20" s="168"/>
      <c r="N20" s="185"/>
      <c r="O20" s="48"/>
    </row>
    <row r="21" spans="1:15" ht="20.100000000000001" customHeight="1" x14ac:dyDescent="0.2">
      <c r="A21" s="163">
        <f ca="1">LOOKUP(10,'Félévi időbeosztás'!I2:I15,'Félévi időbeosztás'!A2:A16)</f>
        <v>10</v>
      </c>
      <c r="B21" s="161">
        <f ca="1">LOOKUP(10,'Félévi időbeosztás'!I2:I15,'Félévi időbeosztás'!C2:C16)</f>
        <v>45246</v>
      </c>
      <c r="C21" s="90"/>
      <c r="D21" s="164" t="s">
        <v>89</v>
      </c>
      <c r="E21" s="165"/>
      <c r="F21" s="165"/>
      <c r="G21" s="165"/>
      <c r="H21" s="165"/>
      <c r="I21" s="177" t="s">
        <v>86</v>
      </c>
      <c r="J21" s="178"/>
      <c r="K21" s="179"/>
      <c r="L21" s="189" t="s">
        <v>130</v>
      </c>
      <c r="M21" s="190"/>
      <c r="N21" s="191"/>
      <c r="O21" s="56"/>
    </row>
    <row r="22" spans="1:15" ht="20.100000000000001" customHeight="1" x14ac:dyDescent="0.2">
      <c r="A22" s="163"/>
      <c r="B22" s="161"/>
      <c r="C22" s="90"/>
      <c r="D22" s="165"/>
      <c r="E22" s="165"/>
      <c r="F22" s="165"/>
      <c r="G22" s="165"/>
      <c r="H22" s="165"/>
      <c r="I22" s="180"/>
      <c r="J22" s="181"/>
      <c r="K22" s="182"/>
      <c r="L22" s="192"/>
      <c r="M22" s="193"/>
      <c r="N22" s="194"/>
      <c r="O22" s="56"/>
    </row>
    <row r="23" spans="1:15" ht="20.100000000000001" customHeight="1" x14ac:dyDescent="0.2">
      <c r="A23" s="163">
        <f ca="1">LOOKUP(11,'Félévi időbeosztás'!I2:I15,'Félévi időbeosztás'!A2:A16)</f>
        <v>11</v>
      </c>
      <c r="B23" s="162">
        <f ca="1">LOOKUP(11,'Félévi időbeosztás'!I2:I15,'Félévi időbeosztás'!C2:C16)</f>
        <v>45253</v>
      </c>
      <c r="C23" s="83"/>
      <c r="D23" s="164" t="s">
        <v>128</v>
      </c>
      <c r="E23" s="165"/>
      <c r="F23" s="165"/>
      <c r="G23" s="165"/>
      <c r="H23" s="165"/>
      <c r="I23" s="175" t="s">
        <v>129</v>
      </c>
      <c r="J23" s="176"/>
      <c r="K23" s="177" t="s">
        <v>90</v>
      </c>
      <c r="L23" s="178"/>
      <c r="M23" s="179"/>
      <c r="N23" s="41"/>
      <c r="O23" s="129"/>
    </row>
    <row r="24" spans="1:15" ht="20.100000000000001" customHeight="1" x14ac:dyDescent="0.2">
      <c r="A24" s="163"/>
      <c r="B24" s="162"/>
      <c r="C24" s="83"/>
      <c r="D24" s="165"/>
      <c r="E24" s="165"/>
      <c r="F24" s="165"/>
      <c r="G24" s="165"/>
      <c r="H24" s="165"/>
      <c r="I24" s="176"/>
      <c r="J24" s="176"/>
      <c r="K24" s="180"/>
      <c r="L24" s="181"/>
      <c r="M24" s="182"/>
      <c r="N24" s="41"/>
      <c r="O24" s="129"/>
    </row>
    <row r="25" spans="1:15" ht="20.100000000000001" customHeight="1" x14ac:dyDescent="0.2">
      <c r="A25" s="163">
        <f>LOOKUP(12,'Félévi időbeosztás'!I2:I16,'Félévi időbeosztás'!A2:A16)</f>
        <v>12</v>
      </c>
      <c r="B25" s="161">
        <f>LOOKUP(12,'Félévi időbeosztás'!I2:I16,'Félévi időbeosztás'!C2:C16)</f>
        <v>45260</v>
      </c>
      <c r="C25" s="90"/>
      <c r="D25" s="166" t="s">
        <v>91</v>
      </c>
      <c r="E25" s="167"/>
      <c r="F25" s="167"/>
      <c r="G25" s="167"/>
      <c r="H25" s="167"/>
      <c r="I25" s="168" t="s">
        <v>131</v>
      </c>
      <c r="J25" s="168"/>
      <c r="K25" s="168"/>
      <c r="L25" s="168"/>
      <c r="M25" s="168"/>
      <c r="N25" s="185" t="s">
        <v>132</v>
      </c>
      <c r="O25" s="48"/>
    </row>
    <row r="26" spans="1:15" ht="20.100000000000001" customHeight="1" x14ac:dyDescent="0.2">
      <c r="A26" s="163"/>
      <c r="B26" s="161"/>
      <c r="C26" s="90"/>
      <c r="D26" s="167"/>
      <c r="E26" s="167"/>
      <c r="F26" s="167"/>
      <c r="G26" s="167"/>
      <c r="H26" s="167"/>
      <c r="I26" s="168"/>
      <c r="J26" s="168"/>
      <c r="K26" s="168"/>
      <c r="L26" s="168"/>
      <c r="M26" s="168"/>
      <c r="N26" s="185"/>
      <c r="O26" s="48"/>
    </row>
    <row r="27" spans="1:15" ht="20.100000000000001" customHeight="1" thickBot="1" x14ac:dyDescent="0.25">
      <c r="A27" s="158" t="s">
        <v>52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0"/>
    </row>
    <row r="28" spans="1:15" x14ac:dyDescent="0.2">
      <c r="B28" s="31">
        <v>131</v>
      </c>
    </row>
    <row r="29" spans="1:15" x14ac:dyDescent="0.2">
      <c r="B29" s="202" t="s">
        <v>223</v>
      </c>
      <c r="C29" s="202"/>
      <c r="D29" s="202"/>
    </row>
  </sheetData>
  <mergeCells count="63">
    <mergeCell ref="B29:D29"/>
    <mergeCell ref="D9:H10"/>
    <mergeCell ref="D15:H16"/>
    <mergeCell ref="D21:H22"/>
    <mergeCell ref="I21:K22"/>
    <mergeCell ref="D11:H12"/>
    <mergeCell ref="D17:H18"/>
    <mergeCell ref="I9:J10"/>
    <mergeCell ref="I15:J16"/>
    <mergeCell ref="D13:H14"/>
    <mergeCell ref="I13:M14"/>
    <mergeCell ref="I11:J12"/>
    <mergeCell ref="K11:M12"/>
    <mergeCell ref="B17:B18"/>
    <mergeCell ref="B9:B10"/>
    <mergeCell ref="B13:B14"/>
    <mergeCell ref="D5:H6"/>
    <mergeCell ref="A21:A22"/>
    <mergeCell ref="B19:B20"/>
    <mergeCell ref="B15:B16"/>
    <mergeCell ref="A19:A20"/>
    <mergeCell ref="A15:A16"/>
    <mergeCell ref="A11:A12"/>
    <mergeCell ref="A13:A14"/>
    <mergeCell ref="A9:A10"/>
    <mergeCell ref="B11:B12"/>
    <mergeCell ref="A1:O1"/>
    <mergeCell ref="B3:B4"/>
    <mergeCell ref="B5:B6"/>
    <mergeCell ref="B7:B8"/>
    <mergeCell ref="A5:A6"/>
    <mergeCell ref="A3:A4"/>
    <mergeCell ref="A7:A8"/>
    <mergeCell ref="D3:H4"/>
    <mergeCell ref="I3:K4"/>
    <mergeCell ref="D7:H8"/>
    <mergeCell ref="I7:M8"/>
    <mergeCell ref="I5:K6"/>
    <mergeCell ref="N25:N26"/>
    <mergeCell ref="L3:O4"/>
    <mergeCell ref="K9:N10"/>
    <mergeCell ref="K15:N16"/>
    <mergeCell ref="L21:N22"/>
    <mergeCell ref="L5:M6"/>
    <mergeCell ref="N7:O8"/>
    <mergeCell ref="N13:N14"/>
    <mergeCell ref="N19:N20"/>
    <mergeCell ref="A27:O27"/>
    <mergeCell ref="B25:B26"/>
    <mergeCell ref="B23:B24"/>
    <mergeCell ref="A17:A18"/>
    <mergeCell ref="B21:B22"/>
    <mergeCell ref="A25:A26"/>
    <mergeCell ref="A23:A24"/>
    <mergeCell ref="D23:H24"/>
    <mergeCell ref="D19:H20"/>
    <mergeCell ref="D25:H26"/>
    <mergeCell ref="I19:M20"/>
    <mergeCell ref="I25:M26"/>
    <mergeCell ref="I17:K18"/>
    <mergeCell ref="I23:J24"/>
    <mergeCell ref="K23:M24"/>
    <mergeCell ref="L17:M18"/>
  </mergeCells>
  <phoneticPr fontId="3" type="noConversion"/>
  <printOptions horizontalCentered="1" verticalCentered="1"/>
  <pageMargins left="0.15748031496062992" right="0.15748031496062992" top="0.15748031496062992" bottom="0.15748031496062992" header="0.19685039370078741" footer="0.19685039370078741"/>
  <pageSetup paperSize="9" scale="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9" t="s">
        <v>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5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70"/>
      <c r="D3" s="311" t="s">
        <v>158</v>
      </c>
      <c r="E3" s="311"/>
      <c r="F3" s="311"/>
      <c r="G3" s="311"/>
      <c r="H3" s="311"/>
      <c r="I3" s="84"/>
      <c r="J3" s="306" t="s">
        <v>207</v>
      </c>
      <c r="K3" s="306"/>
      <c r="L3" s="306"/>
      <c r="M3" s="306"/>
      <c r="N3" s="306"/>
      <c r="O3" s="56"/>
    </row>
    <row r="4" spans="1:15" ht="20.100000000000001" customHeight="1" x14ac:dyDescent="0.2">
      <c r="A4" s="163"/>
      <c r="B4" s="162"/>
      <c r="C4" s="70"/>
      <c r="D4" s="311"/>
      <c r="E4" s="311"/>
      <c r="F4" s="311"/>
      <c r="G4" s="311"/>
      <c r="H4" s="311"/>
      <c r="I4" s="84"/>
      <c r="J4" s="306"/>
      <c r="K4" s="306"/>
      <c r="L4" s="306"/>
      <c r="M4" s="306"/>
      <c r="N4" s="306"/>
      <c r="O4" s="56"/>
    </row>
    <row r="5" spans="1:15" ht="20.100000000000001" customHeight="1" x14ac:dyDescent="0.2">
      <c r="A5" s="163">
        <f ca="1">LOOKUP(2,'Félévi időbeosztás'!I2:I15,'Félévi időbeosztás'!A2:A16)</f>
        <v>2</v>
      </c>
      <c r="B5" s="161">
        <f ca="1">LOOKUP(2,'Félévi időbeosztás'!I2:I15,'Félévi időbeosztás'!C2:C16)</f>
        <v>45190</v>
      </c>
      <c r="C5" s="61"/>
      <c r="D5" s="306" t="s">
        <v>160</v>
      </c>
      <c r="E5" s="306"/>
      <c r="F5" s="306"/>
      <c r="G5" s="313" t="s">
        <v>161</v>
      </c>
      <c r="H5" s="313"/>
      <c r="I5" s="313"/>
      <c r="J5" s="313"/>
      <c r="K5" s="307" t="s">
        <v>162</v>
      </c>
      <c r="L5" s="307"/>
      <c r="M5" s="307"/>
      <c r="N5" s="307"/>
      <c r="O5" s="308"/>
    </row>
    <row r="6" spans="1:15" ht="20.100000000000001" customHeight="1" x14ac:dyDescent="0.2">
      <c r="A6" s="163"/>
      <c r="B6" s="161"/>
      <c r="C6" s="61"/>
      <c r="D6" s="306"/>
      <c r="E6" s="306"/>
      <c r="F6" s="306"/>
      <c r="G6" s="313"/>
      <c r="H6" s="313"/>
      <c r="I6" s="313"/>
      <c r="J6" s="313"/>
      <c r="K6" s="307"/>
      <c r="L6" s="307"/>
      <c r="M6" s="307"/>
      <c r="N6" s="307"/>
      <c r="O6" s="308"/>
    </row>
    <row r="7" spans="1:15" ht="20.100000000000001" customHeight="1" x14ac:dyDescent="0.2">
      <c r="A7" s="163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47"/>
      <c r="D7" s="312" t="s">
        <v>159</v>
      </c>
      <c r="E7" s="312"/>
      <c r="F7" s="312"/>
      <c r="G7" s="312"/>
      <c r="H7" s="312"/>
      <c r="I7" s="314" t="s">
        <v>142</v>
      </c>
      <c r="J7" s="314"/>
      <c r="K7" s="314" t="s">
        <v>202</v>
      </c>
      <c r="L7" s="314"/>
      <c r="M7" s="124"/>
      <c r="N7" s="124"/>
      <c r="O7" s="56"/>
    </row>
    <row r="8" spans="1:15" ht="20.100000000000001" customHeight="1" x14ac:dyDescent="0.2">
      <c r="A8" s="163"/>
      <c r="B8" s="162"/>
      <c r="C8" s="47"/>
      <c r="D8" s="312"/>
      <c r="E8" s="312"/>
      <c r="F8" s="312"/>
      <c r="G8" s="312"/>
      <c r="H8" s="312"/>
      <c r="I8" s="314"/>
      <c r="J8" s="314"/>
      <c r="K8" s="314"/>
      <c r="L8" s="314"/>
      <c r="M8" s="124"/>
      <c r="N8" s="124"/>
      <c r="O8" s="56"/>
    </row>
    <row r="9" spans="1:15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70"/>
      <c r="D9" s="311" t="s">
        <v>158</v>
      </c>
      <c r="E9" s="311"/>
      <c r="F9" s="311"/>
      <c r="G9" s="311"/>
      <c r="H9" s="311"/>
      <c r="I9" s="84"/>
      <c r="J9" s="306" t="s">
        <v>207</v>
      </c>
      <c r="K9" s="306"/>
      <c r="L9" s="306"/>
      <c r="M9" s="306"/>
      <c r="N9" s="306"/>
      <c r="O9" s="56"/>
    </row>
    <row r="10" spans="1:15" ht="20.100000000000001" customHeight="1" x14ac:dyDescent="0.2">
      <c r="A10" s="163"/>
      <c r="B10" s="162"/>
      <c r="C10" s="70"/>
      <c r="D10" s="311"/>
      <c r="E10" s="311"/>
      <c r="F10" s="311"/>
      <c r="G10" s="311"/>
      <c r="H10" s="311"/>
      <c r="I10" s="84"/>
      <c r="J10" s="306"/>
      <c r="K10" s="306"/>
      <c r="L10" s="306"/>
      <c r="M10" s="306"/>
      <c r="N10" s="306"/>
      <c r="O10" s="56"/>
    </row>
    <row r="11" spans="1:15" ht="20.100000000000001" customHeight="1" x14ac:dyDescent="0.2">
      <c r="A11" s="163">
        <f ca="1">LOOKUP(5,'Félévi időbeosztás'!I2:I15,'Félévi időbeosztás'!A2:A16)</f>
        <v>5</v>
      </c>
      <c r="B11" s="162">
        <f ca="1">LOOKUP(5,'Félévi időbeosztás'!I2:I15,'Félévi időbeosztás'!C2:C16)</f>
        <v>45211</v>
      </c>
      <c r="C11" s="61"/>
      <c r="D11" s="309" t="s">
        <v>160</v>
      </c>
      <c r="E11" s="310"/>
      <c r="F11" s="313" t="s">
        <v>161</v>
      </c>
      <c r="G11" s="313"/>
      <c r="H11" s="313"/>
      <c r="I11" s="313"/>
      <c r="J11" s="307" t="s">
        <v>162</v>
      </c>
      <c r="K11" s="307"/>
      <c r="L11" s="307"/>
      <c r="M11" s="307"/>
      <c r="N11" s="307"/>
      <c r="O11" s="56"/>
    </row>
    <row r="12" spans="1:15" ht="20.100000000000001" customHeight="1" x14ac:dyDescent="0.2">
      <c r="A12" s="163"/>
      <c r="B12" s="162"/>
      <c r="C12" s="61"/>
      <c r="D12" s="310"/>
      <c r="E12" s="310"/>
      <c r="F12" s="313"/>
      <c r="G12" s="313"/>
      <c r="H12" s="313"/>
      <c r="I12" s="313"/>
      <c r="J12" s="307"/>
      <c r="K12" s="307"/>
      <c r="L12" s="307"/>
      <c r="M12" s="307"/>
      <c r="N12" s="307"/>
      <c r="O12" s="56"/>
    </row>
    <row r="13" spans="1:15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47"/>
      <c r="D13" s="315" t="s">
        <v>141</v>
      </c>
      <c r="E13" s="315"/>
      <c r="F13" s="315"/>
      <c r="G13" s="315" t="s">
        <v>199</v>
      </c>
      <c r="H13" s="315"/>
      <c r="I13" s="315"/>
      <c r="J13" s="84"/>
      <c r="K13" s="312" t="s">
        <v>159</v>
      </c>
      <c r="L13" s="312"/>
      <c r="M13" s="312"/>
      <c r="N13" s="312"/>
      <c r="O13" s="56"/>
    </row>
    <row r="14" spans="1:15" ht="20.100000000000001" customHeight="1" x14ac:dyDescent="0.2">
      <c r="A14" s="163"/>
      <c r="B14" s="162"/>
      <c r="C14" s="47"/>
      <c r="D14" s="315"/>
      <c r="E14" s="315"/>
      <c r="F14" s="315"/>
      <c r="G14" s="315"/>
      <c r="H14" s="315"/>
      <c r="I14" s="315"/>
      <c r="J14" s="84"/>
      <c r="K14" s="312"/>
      <c r="L14" s="312"/>
      <c r="M14" s="312"/>
      <c r="N14" s="312"/>
      <c r="O14" s="56"/>
    </row>
    <row r="15" spans="1:15" ht="20.100000000000001" customHeight="1" x14ac:dyDescent="0.2">
      <c r="A15" s="163">
        <f ca="1">LOOKUP(7,'Félévi időbeosztás'!I2:I15,'Félévi időbeosztás'!A2:A16)</f>
        <v>7</v>
      </c>
      <c r="B15" s="162">
        <f ca="1">LOOKUP(7,'Félévi időbeosztás'!I2:I15,'Félévi időbeosztás'!C2:C16)</f>
        <v>45225</v>
      </c>
      <c r="C15" s="47"/>
      <c r="D15" s="311" t="s">
        <v>158</v>
      </c>
      <c r="E15" s="311"/>
      <c r="F15" s="311"/>
      <c r="G15" s="311"/>
      <c r="H15" s="311"/>
      <c r="I15" s="84"/>
      <c r="J15" s="306" t="s">
        <v>207</v>
      </c>
      <c r="K15" s="306"/>
      <c r="L15" s="306"/>
      <c r="M15" s="306"/>
      <c r="N15" s="306"/>
      <c r="O15" s="56"/>
    </row>
    <row r="16" spans="1:15" ht="20.100000000000001" customHeight="1" x14ac:dyDescent="0.2">
      <c r="A16" s="163"/>
      <c r="B16" s="162"/>
      <c r="C16" s="47"/>
      <c r="D16" s="311"/>
      <c r="E16" s="311"/>
      <c r="F16" s="311"/>
      <c r="G16" s="311"/>
      <c r="H16" s="311"/>
      <c r="I16" s="84"/>
      <c r="J16" s="306"/>
      <c r="K16" s="306"/>
      <c r="L16" s="306"/>
      <c r="M16" s="306"/>
      <c r="N16" s="306"/>
      <c r="O16" s="56"/>
    </row>
    <row r="17" spans="1:15" ht="20.100000000000001" customHeight="1" x14ac:dyDescent="0.2">
      <c r="A17" s="163">
        <f ca="1">LOOKUP(8,'Félévi időbeosztás'!I2:I15,'Félévi időbeosztás'!A2:A16)</f>
        <v>8</v>
      </c>
      <c r="B17" s="162">
        <f ca="1">LOOKUP(8,'Félévi időbeosztás'!I2:I15,'Félévi időbeosztás'!C2:C16)</f>
        <v>45232</v>
      </c>
      <c r="C17" s="70"/>
      <c r="D17" s="306" t="s">
        <v>160</v>
      </c>
      <c r="E17" s="306"/>
      <c r="F17" s="306"/>
      <c r="G17" s="313" t="s">
        <v>161</v>
      </c>
      <c r="H17" s="313"/>
      <c r="I17" s="313"/>
      <c r="J17" s="313"/>
      <c r="K17" s="307" t="s">
        <v>162</v>
      </c>
      <c r="L17" s="307"/>
      <c r="M17" s="307"/>
      <c r="N17" s="307"/>
      <c r="O17" s="308"/>
    </row>
    <row r="18" spans="1:15" ht="20.100000000000001" customHeight="1" x14ac:dyDescent="0.2">
      <c r="A18" s="163"/>
      <c r="B18" s="162"/>
      <c r="C18" s="70"/>
      <c r="D18" s="306"/>
      <c r="E18" s="306"/>
      <c r="F18" s="306"/>
      <c r="G18" s="313"/>
      <c r="H18" s="313"/>
      <c r="I18" s="313"/>
      <c r="J18" s="313"/>
      <c r="K18" s="307"/>
      <c r="L18" s="307"/>
      <c r="M18" s="307"/>
      <c r="N18" s="307"/>
      <c r="O18" s="308"/>
    </row>
    <row r="19" spans="1:15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47"/>
      <c r="D19" s="84"/>
      <c r="E19" s="84"/>
      <c r="F19" s="314" t="s">
        <v>142</v>
      </c>
      <c r="G19" s="314"/>
      <c r="H19" s="314" t="s">
        <v>202</v>
      </c>
      <c r="I19" s="314"/>
      <c r="J19" s="312" t="s">
        <v>159</v>
      </c>
      <c r="K19" s="312"/>
      <c r="L19" s="312"/>
      <c r="M19" s="312"/>
      <c r="N19" s="94"/>
      <c r="O19" s="56"/>
    </row>
    <row r="20" spans="1:15" ht="20.100000000000001" customHeight="1" x14ac:dyDescent="0.2">
      <c r="A20" s="163"/>
      <c r="B20" s="162"/>
      <c r="C20" s="47"/>
      <c r="D20" s="84"/>
      <c r="E20" s="84"/>
      <c r="F20" s="314"/>
      <c r="G20" s="314"/>
      <c r="H20" s="314"/>
      <c r="I20" s="314"/>
      <c r="J20" s="312"/>
      <c r="K20" s="312"/>
      <c r="L20" s="312"/>
      <c r="M20" s="312"/>
      <c r="N20" s="94"/>
      <c r="O20" s="56"/>
    </row>
    <row r="21" spans="1:15" ht="20.100000000000001" customHeight="1" x14ac:dyDescent="0.2">
      <c r="A21" s="163">
        <f ca="1">LOOKUP(10,'Félévi időbeosztás'!I2:I15,'Félévi időbeosztás'!A2:A16)</f>
        <v>10</v>
      </c>
      <c r="B21" s="162">
        <f ca="1">LOOKUP(10,'Félévi időbeosztás'!I2:I15,'Félévi időbeosztás'!C2:C16)</f>
        <v>45246</v>
      </c>
      <c r="C21" s="47"/>
      <c r="D21" s="311" t="s">
        <v>158</v>
      </c>
      <c r="E21" s="311"/>
      <c r="F21" s="311"/>
      <c r="G21" s="311"/>
      <c r="H21" s="311"/>
      <c r="I21" s="84"/>
      <c r="J21" s="306" t="s">
        <v>207</v>
      </c>
      <c r="K21" s="306"/>
      <c r="L21" s="306"/>
      <c r="M21" s="306"/>
      <c r="N21" s="306"/>
      <c r="O21" s="48"/>
    </row>
    <row r="22" spans="1:15" ht="20.100000000000001" customHeight="1" x14ac:dyDescent="0.2">
      <c r="A22" s="163"/>
      <c r="B22" s="162"/>
      <c r="C22" s="47"/>
      <c r="D22" s="311"/>
      <c r="E22" s="311"/>
      <c r="F22" s="311"/>
      <c r="G22" s="311"/>
      <c r="H22" s="311"/>
      <c r="I22" s="84"/>
      <c r="J22" s="306"/>
      <c r="K22" s="306"/>
      <c r="L22" s="306"/>
      <c r="M22" s="306"/>
      <c r="N22" s="306"/>
      <c r="O22" s="48"/>
    </row>
    <row r="23" spans="1:15" ht="20.100000000000001" customHeight="1" x14ac:dyDescent="0.2">
      <c r="A23" s="163">
        <f ca="1">LOOKUP(11,'Félévi időbeosztás'!I2:I15,'Félévi időbeosztás'!A2:A16)</f>
        <v>11</v>
      </c>
      <c r="B23" s="162">
        <f ca="1">LOOKUP(11,'Félévi időbeosztás'!I2:I15,'Félévi időbeosztás'!C2:C16)</f>
        <v>45253</v>
      </c>
      <c r="C23" s="70"/>
      <c r="D23" s="309" t="s">
        <v>160</v>
      </c>
      <c r="E23" s="310"/>
      <c r="F23" s="320" t="s">
        <v>161</v>
      </c>
      <c r="G23" s="320"/>
      <c r="H23" s="320"/>
      <c r="I23" s="84"/>
      <c r="J23" s="316" t="s">
        <v>162</v>
      </c>
      <c r="K23" s="94"/>
      <c r="L23" s="124"/>
      <c r="M23" s="124"/>
      <c r="N23" s="124"/>
      <c r="O23" s="56"/>
    </row>
    <row r="24" spans="1:15" ht="20.100000000000001" customHeight="1" x14ac:dyDescent="0.2">
      <c r="A24" s="163"/>
      <c r="B24" s="162"/>
      <c r="C24" s="70"/>
      <c r="D24" s="310"/>
      <c r="E24" s="310"/>
      <c r="F24" s="320"/>
      <c r="G24" s="320"/>
      <c r="H24" s="320"/>
      <c r="I24" s="84"/>
      <c r="J24" s="317"/>
      <c r="K24" s="94"/>
      <c r="L24" s="124"/>
      <c r="M24" s="124"/>
      <c r="N24" s="124"/>
      <c r="O24" s="50"/>
    </row>
    <row r="25" spans="1:15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47"/>
      <c r="D25" s="315" t="s">
        <v>141</v>
      </c>
      <c r="E25" s="315"/>
      <c r="F25" s="315"/>
      <c r="G25" s="318" t="s">
        <v>159</v>
      </c>
      <c r="H25" s="319"/>
      <c r="I25" s="315" t="s">
        <v>199</v>
      </c>
      <c r="J25" s="315"/>
      <c r="K25" s="315"/>
      <c r="L25" s="113"/>
      <c r="M25" s="113"/>
      <c r="N25" s="124"/>
      <c r="O25" s="48"/>
    </row>
    <row r="26" spans="1:15" ht="20.100000000000001" customHeight="1" x14ac:dyDescent="0.2">
      <c r="A26" s="163"/>
      <c r="B26" s="162"/>
      <c r="C26" s="47"/>
      <c r="D26" s="315"/>
      <c r="E26" s="315"/>
      <c r="F26" s="315"/>
      <c r="G26" s="319"/>
      <c r="H26" s="319"/>
      <c r="I26" s="315"/>
      <c r="J26" s="315"/>
      <c r="K26" s="315"/>
      <c r="L26" s="113"/>
      <c r="M26" s="113"/>
      <c r="N26" s="124"/>
      <c r="O26" s="48"/>
    </row>
    <row r="27" spans="1:15" ht="20.100000000000001" customHeight="1" thickBot="1" x14ac:dyDescent="0.25">
      <c r="A27" s="158" t="s">
        <v>211</v>
      </c>
      <c r="B27" s="159"/>
      <c r="C27" s="159"/>
      <c r="D27" s="159"/>
      <c r="E27" s="159"/>
      <c r="F27" s="159"/>
      <c r="G27" s="159"/>
      <c r="H27" s="159"/>
      <c r="I27" s="159"/>
      <c r="J27" s="249"/>
      <c r="K27" s="249"/>
      <c r="L27" s="249"/>
      <c r="M27" s="249"/>
      <c r="N27" s="159"/>
      <c r="O27" s="160"/>
    </row>
    <row r="28" spans="1:15" ht="12.75" customHeight="1" x14ac:dyDescent="0.2">
      <c r="B28" s="119">
        <v>252</v>
      </c>
    </row>
    <row r="29" spans="1:15" ht="12.75" customHeight="1" x14ac:dyDescent="0.2">
      <c r="B29" s="85">
        <v>239</v>
      </c>
    </row>
    <row r="30" spans="1:15" x14ac:dyDescent="0.2">
      <c r="B30" s="78">
        <v>131</v>
      </c>
    </row>
    <row r="31" spans="1:15" x14ac:dyDescent="0.2">
      <c r="B31" s="132">
        <v>112</v>
      </c>
    </row>
    <row r="32" spans="1:15" x14ac:dyDescent="0.2">
      <c r="B32" s="152" t="s">
        <v>139</v>
      </c>
    </row>
  </sheetData>
  <mergeCells count="58">
    <mergeCell ref="A13:A14"/>
    <mergeCell ref="B13:B14"/>
    <mergeCell ref="B15:B16"/>
    <mergeCell ref="A17:A18"/>
    <mergeCell ref="B17:B18"/>
    <mergeCell ref="A21:A22"/>
    <mergeCell ref="B19:B20"/>
    <mergeCell ref="B21:B22"/>
    <mergeCell ref="A19:A20"/>
    <mergeCell ref="A15:A16"/>
    <mergeCell ref="A1:O1"/>
    <mergeCell ref="B3:B4"/>
    <mergeCell ref="B5:B6"/>
    <mergeCell ref="B11:B12"/>
    <mergeCell ref="B9:B10"/>
    <mergeCell ref="A3:A4"/>
    <mergeCell ref="A9:A10"/>
    <mergeCell ref="A5:A6"/>
    <mergeCell ref="B7:B8"/>
    <mergeCell ref="A7:A8"/>
    <mergeCell ref="A11:A12"/>
    <mergeCell ref="D7:H8"/>
    <mergeCell ref="D3:H4"/>
    <mergeCell ref="D9:H10"/>
    <mergeCell ref="J3:N4"/>
    <mergeCell ref="K5:O6"/>
    <mergeCell ref="A27:O27"/>
    <mergeCell ref="B23:B24"/>
    <mergeCell ref="B25:B26"/>
    <mergeCell ref="A25:A26"/>
    <mergeCell ref="J23:J24"/>
    <mergeCell ref="G25:H26"/>
    <mergeCell ref="D25:F26"/>
    <mergeCell ref="I25:K26"/>
    <mergeCell ref="A23:A24"/>
    <mergeCell ref="D23:E24"/>
    <mergeCell ref="F23:H24"/>
    <mergeCell ref="D21:H22"/>
    <mergeCell ref="G5:J6"/>
    <mergeCell ref="F11:I12"/>
    <mergeCell ref="G17:J18"/>
    <mergeCell ref="D5:F6"/>
    <mergeCell ref="J19:M20"/>
    <mergeCell ref="J21:N22"/>
    <mergeCell ref="J11:N12"/>
    <mergeCell ref="D17:F18"/>
    <mergeCell ref="I7:J8"/>
    <mergeCell ref="K7:L8"/>
    <mergeCell ref="F19:G20"/>
    <mergeCell ref="H19:I20"/>
    <mergeCell ref="D13:F14"/>
    <mergeCell ref="G13:I14"/>
    <mergeCell ref="J9:N10"/>
    <mergeCell ref="J15:N16"/>
    <mergeCell ref="K17:O18"/>
    <mergeCell ref="D11:E12"/>
    <mergeCell ref="D15:H16"/>
    <mergeCell ref="K13:N14"/>
  </mergeCells>
  <phoneticPr fontId="3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9" t="s">
        <v>15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5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99"/>
      <c r="D3" s="99"/>
      <c r="E3" s="99"/>
      <c r="F3" s="110"/>
      <c r="G3" s="110"/>
      <c r="H3" s="110"/>
      <c r="I3" s="99"/>
      <c r="J3" s="99"/>
      <c r="K3" s="99"/>
      <c r="L3" s="99"/>
      <c r="M3" s="47"/>
      <c r="N3" s="47"/>
      <c r="O3" s="48"/>
    </row>
    <row r="4" spans="1:15" ht="20.100000000000001" customHeight="1" x14ac:dyDescent="0.2">
      <c r="A4" s="163"/>
      <c r="B4" s="162"/>
      <c r="C4" s="99"/>
      <c r="D4" s="99"/>
      <c r="E4" s="99"/>
      <c r="F4" s="110"/>
      <c r="G4" s="110"/>
      <c r="H4" s="110"/>
      <c r="I4" s="99"/>
      <c r="J4" s="99"/>
      <c r="K4" s="99"/>
      <c r="L4" s="99"/>
      <c r="M4" s="47"/>
      <c r="N4" s="47"/>
      <c r="O4" s="48"/>
    </row>
    <row r="5" spans="1:15" ht="20.100000000000001" customHeight="1" x14ac:dyDescent="0.2">
      <c r="A5" s="163">
        <f ca="1">LOOKUP(2,'Félévi időbeosztás'!I2:I15,'Félévi időbeosztás'!A2:A16)</f>
        <v>2</v>
      </c>
      <c r="B5" s="162">
        <f ca="1">LOOKUP(2,'Félévi időbeosztás'!I2:I15,'Félévi időbeosztás'!C2:C16)</f>
        <v>45190</v>
      </c>
      <c r="C5" s="101"/>
      <c r="D5" s="327" t="s">
        <v>163</v>
      </c>
      <c r="E5" s="328"/>
      <c r="F5" s="236" t="s">
        <v>48</v>
      </c>
      <c r="G5" s="237"/>
      <c r="H5" s="237"/>
      <c r="I5" s="238"/>
      <c r="J5" s="331" t="s">
        <v>71</v>
      </c>
      <c r="K5" s="332"/>
      <c r="L5" s="333"/>
      <c r="M5" s="331" t="s">
        <v>72</v>
      </c>
      <c r="N5" s="332"/>
      <c r="O5" s="337"/>
    </row>
    <row r="6" spans="1:15" ht="20.100000000000001" customHeight="1" x14ac:dyDescent="0.2">
      <c r="A6" s="163"/>
      <c r="B6" s="162"/>
      <c r="C6" s="101"/>
      <c r="D6" s="329"/>
      <c r="E6" s="330"/>
      <c r="F6" s="239"/>
      <c r="G6" s="240"/>
      <c r="H6" s="240"/>
      <c r="I6" s="241"/>
      <c r="J6" s="334"/>
      <c r="K6" s="335"/>
      <c r="L6" s="336"/>
      <c r="M6" s="334"/>
      <c r="N6" s="335"/>
      <c r="O6" s="338"/>
    </row>
    <row r="7" spans="1:15" ht="20.100000000000001" customHeight="1" x14ac:dyDescent="0.2">
      <c r="A7" s="163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99"/>
      <c r="D7" s="321" t="s">
        <v>40</v>
      </c>
      <c r="E7" s="322"/>
      <c r="F7" s="323"/>
      <c r="G7" s="177" t="s">
        <v>47</v>
      </c>
      <c r="H7" s="178"/>
      <c r="I7" s="179"/>
      <c r="J7" s="84"/>
      <c r="K7" s="189" t="s">
        <v>95</v>
      </c>
      <c r="L7" s="190"/>
      <c r="M7" s="191"/>
      <c r="N7" s="28"/>
      <c r="O7" s="56"/>
    </row>
    <row r="8" spans="1:15" ht="20.100000000000001" customHeight="1" x14ac:dyDescent="0.2">
      <c r="A8" s="163"/>
      <c r="B8" s="162"/>
      <c r="C8" s="99"/>
      <c r="D8" s="324"/>
      <c r="E8" s="325"/>
      <c r="F8" s="326"/>
      <c r="G8" s="180"/>
      <c r="H8" s="181"/>
      <c r="I8" s="182"/>
      <c r="J8" s="84"/>
      <c r="K8" s="192"/>
      <c r="L8" s="193"/>
      <c r="M8" s="194"/>
      <c r="N8" s="28"/>
      <c r="O8" s="56"/>
    </row>
    <row r="9" spans="1:15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101"/>
      <c r="D9" s="124"/>
      <c r="E9" s="124"/>
      <c r="F9" s="127"/>
      <c r="G9" s="127"/>
      <c r="H9" s="127"/>
      <c r="I9" s="124"/>
      <c r="J9" s="124"/>
      <c r="K9" s="124"/>
      <c r="L9" s="124"/>
      <c r="M9" s="28"/>
      <c r="N9" s="28"/>
      <c r="O9" s="56"/>
    </row>
    <row r="10" spans="1:15" ht="20.100000000000001" customHeight="1" x14ac:dyDescent="0.2">
      <c r="A10" s="163"/>
      <c r="B10" s="162"/>
      <c r="C10" s="101"/>
      <c r="D10" s="124"/>
      <c r="E10" s="124"/>
      <c r="F10" s="127"/>
      <c r="G10" s="127"/>
      <c r="H10" s="127"/>
      <c r="I10" s="124"/>
      <c r="J10" s="124"/>
      <c r="K10" s="124"/>
      <c r="L10" s="124"/>
      <c r="M10" s="28"/>
      <c r="N10" s="28"/>
      <c r="O10" s="56"/>
    </row>
    <row r="11" spans="1:15" ht="20.100000000000001" customHeight="1" x14ac:dyDescent="0.2">
      <c r="A11" s="163">
        <f ca="1">LOOKUP(5,'Félévi időbeosztás'!I2:I15,'Félévi időbeosztás'!A2:A16)</f>
        <v>5</v>
      </c>
      <c r="B11" s="162">
        <f ca="1">LOOKUP(5,'Félévi időbeosztás'!I2:I15,'Félévi időbeosztás'!C2:C16)</f>
        <v>45211</v>
      </c>
      <c r="C11" s="101"/>
      <c r="D11" s="327" t="s">
        <v>163</v>
      </c>
      <c r="E11" s="328"/>
      <c r="F11" s="236" t="s">
        <v>48</v>
      </c>
      <c r="G11" s="237"/>
      <c r="H11" s="237"/>
      <c r="I11" s="238"/>
      <c r="J11" s="331" t="s">
        <v>72</v>
      </c>
      <c r="K11" s="332"/>
      <c r="L11" s="333"/>
      <c r="M11" s="331" t="s">
        <v>71</v>
      </c>
      <c r="N11" s="332"/>
      <c r="O11" s="337"/>
    </row>
    <row r="12" spans="1:15" ht="20.100000000000001" customHeight="1" x14ac:dyDescent="0.2">
      <c r="A12" s="163"/>
      <c r="B12" s="162"/>
      <c r="C12" s="101"/>
      <c r="D12" s="329"/>
      <c r="E12" s="330"/>
      <c r="F12" s="239"/>
      <c r="G12" s="240"/>
      <c r="H12" s="240"/>
      <c r="I12" s="241"/>
      <c r="J12" s="334"/>
      <c r="K12" s="335"/>
      <c r="L12" s="336"/>
      <c r="M12" s="334"/>
      <c r="N12" s="335"/>
      <c r="O12" s="338"/>
    </row>
    <row r="13" spans="1:15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101"/>
      <c r="D13" s="321" t="s">
        <v>40</v>
      </c>
      <c r="E13" s="322"/>
      <c r="F13" s="323"/>
      <c r="G13" s="177" t="s">
        <v>47</v>
      </c>
      <c r="H13" s="178"/>
      <c r="I13" s="179"/>
      <c r="J13" s="189" t="s">
        <v>95</v>
      </c>
      <c r="K13" s="190"/>
      <c r="L13" s="191"/>
      <c r="M13" s="28"/>
      <c r="N13" s="28"/>
      <c r="O13" s="56"/>
    </row>
    <row r="14" spans="1:15" ht="20.100000000000001" customHeight="1" x14ac:dyDescent="0.2">
      <c r="A14" s="163"/>
      <c r="B14" s="162"/>
      <c r="C14" s="101"/>
      <c r="D14" s="324"/>
      <c r="E14" s="325"/>
      <c r="F14" s="326"/>
      <c r="G14" s="180"/>
      <c r="H14" s="181"/>
      <c r="I14" s="182"/>
      <c r="J14" s="192"/>
      <c r="K14" s="193"/>
      <c r="L14" s="194"/>
      <c r="M14" s="28"/>
      <c r="N14" s="28"/>
      <c r="O14" s="56"/>
    </row>
    <row r="15" spans="1:15" ht="20.100000000000001" customHeight="1" x14ac:dyDescent="0.2">
      <c r="A15" s="163">
        <f ca="1">LOOKUP(7,'Félévi időbeosztás'!I2:I15,'Félévi időbeosztás'!A2:A16)</f>
        <v>7</v>
      </c>
      <c r="B15" s="162">
        <f ca="1">LOOKUP(7,'Félévi időbeosztás'!I2:I15,'Félévi időbeosztás'!C2:C16)</f>
        <v>45225</v>
      </c>
      <c r="C15" s="101"/>
      <c r="D15" s="124"/>
      <c r="E15" s="124"/>
      <c r="F15" s="127"/>
      <c r="G15" s="127"/>
      <c r="H15" s="127"/>
      <c r="I15" s="124"/>
      <c r="J15" s="124"/>
      <c r="K15" s="124"/>
      <c r="L15" s="124"/>
      <c r="M15" s="28"/>
      <c r="N15" s="28"/>
      <c r="O15" s="56"/>
    </row>
    <row r="16" spans="1:15" ht="20.100000000000001" customHeight="1" x14ac:dyDescent="0.2">
      <c r="A16" s="163"/>
      <c r="B16" s="162"/>
      <c r="C16" s="101"/>
      <c r="D16" s="124"/>
      <c r="E16" s="124"/>
      <c r="F16" s="127"/>
      <c r="G16" s="127"/>
      <c r="H16" s="127"/>
      <c r="I16" s="124"/>
      <c r="J16" s="124"/>
      <c r="K16" s="124"/>
      <c r="L16" s="124"/>
      <c r="M16" s="28"/>
      <c r="N16" s="28"/>
      <c r="O16" s="56"/>
    </row>
    <row r="17" spans="1:15" ht="20.100000000000001" customHeight="1" x14ac:dyDescent="0.2">
      <c r="A17" s="163">
        <f ca="1">LOOKUP(8,'Félévi időbeosztás'!I2:I15,'Félévi időbeosztás'!A2:A16)</f>
        <v>8</v>
      </c>
      <c r="B17" s="162">
        <f ca="1">LOOKUP(8,'Félévi időbeosztás'!I2:I15,'Félévi időbeosztás'!C2:C16)</f>
        <v>45232</v>
      </c>
      <c r="C17" s="101"/>
      <c r="D17" s="327" t="s">
        <v>163</v>
      </c>
      <c r="E17" s="328"/>
      <c r="F17" s="236" t="s">
        <v>48</v>
      </c>
      <c r="G17" s="237"/>
      <c r="H17" s="237"/>
      <c r="I17" s="238"/>
      <c r="J17" s="331" t="s">
        <v>71</v>
      </c>
      <c r="K17" s="332"/>
      <c r="L17" s="333"/>
      <c r="M17" s="331" t="s">
        <v>72</v>
      </c>
      <c r="N17" s="332"/>
      <c r="O17" s="337"/>
    </row>
    <row r="18" spans="1:15" ht="20.100000000000001" customHeight="1" x14ac:dyDescent="0.2">
      <c r="A18" s="163"/>
      <c r="B18" s="162"/>
      <c r="C18" s="101"/>
      <c r="D18" s="329"/>
      <c r="E18" s="330"/>
      <c r="F18" s="239"/>
      <c r="G18" s="240"/>
      <c r="H18" s="240"/>
      <c r="I18" s="241"/>
      <c r="J18" s="334"/>
      <c r="K18" s="335"/>
      <c r="L18" s="336"/>
      <c r="M18" s="334"/>
      <c r="N18" s="335"/>
      <c r="O18" s="338"/>
    </row>
    <row r="19" spans="1:15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101"/>
      <c r="D19" s="321" t="s">
        <v>40</v>
      </c>
      <c r="E19" s="322"/>
      <c r="F19" s="323"/>
      <c r="G19" s="177" t="s">
        <v>47</v>
      </c>
      <c r="H19" s="178"/>
      <c r="I19" s="179"/>
      <c r="J19" s="189" t="s">
        <v>95</v>
      </c>
      <c r="K19" s="190"/>
      <c r="L19" s="191"/>
      <c r="M19" s="28"/>
      <c r="N19" s="28"/>
      <c r="O19" s="56"/>
    </row>
    <row r="20" spans="1:15" ht="20.100000000000001" customHeight="1" x14ac:dyDescent="0.2">
      <c r="A20" s="163"/>
      <c r="B20" s="162"/>
      <c r="C20" s="101"/>
      <c r="D20" s="324"/>
      <c r="E20" s="325"/>
      <c r="F20" s="326"/>
      <c r="G20" s="180"/>
      <c r="H20" s="181"/>
      <c r="I20" s="182"/>
      <c r="J20" s="192"/>
      <c r="K20" s="193"/>
      <c r="L20" s="194"/>
      <c r="M20" s="28"/>
      <c r="N20" s="28"/>
      <c r="O20" s="56"/>
    </row>
    <row r="21" spans="1:15" ht="20.100000000000001" customHeight="1" x14ac:dyDescent="0.2">
      <c r="A21" s="163">
        <f ca="1">LOOKUP(10,'Félévi időbeosztás'!I2:I15,'Félévi időbeosztás'!A2:A16)</f>
        <v>10</v>
      </c>
      <c r="B21" s="162">
        <f ca="1">LOOKUP(10,'Félévi időbeosztás'!I2:I15,'Félévi időbeosztás'!C2:C16)</f>
        <v>45246</v>
      </c>
      <c r="C21" s="101"/>
      <c r="D21" s="124"/>
      <c r="E21" s="124"/>
      <c r="F21" s="127"/>
      <c r="G21" s="127"/>
      <c r="H21" s="127"/>
      <c r="I21" s="124"/>
      <c r="J21" s="124"/>
      <c r="K21" s="124"/>
      <c r="L21" s="124"/>
      <c r="M21" s="28"/>
      <c r="N21" s="28"/>
      <c r="O21" s="56"/>
    </row>
    <row r="22" spans="1:15" ht="20.100000000000001" customHeight="1" x14ac:dyDescent="0.2">
      <c r="A22" s="163"/>
      <c r="B22" s="162"/>
      <c r="C22" s="101"/>
      <c r="D22" s="124"/>
      <c r="E22" s="124"/>
      <c r="F22" s="127"/>
      <c r="G22" s="127"/>
      <c r="H22" s="127"/>
      <c r="I22" s="124"/>
      <c r="J22" s="124"/>
      <c r="K22" s="124"/>
      <c r="L22" s="124"/>
      <c r="M22" s="28"/>
      <c r="N22" s="28"/>
      <c r="O22" s="56"/>
    </row>
    <row r="23" spans="1:15" ht="20.100000000000001" customHeight="1" x14ac:dyDescent="0.2">
      <c r="A23" s="163">
        <f ca="1">LOOKUP(11,'Félévi időbeosztás'!I2:I15,'Félévi időbeosztás'!A2:A16)</f>
        <v>11</v>
      </c>
      <c r="B23" s="162">
        <f ca="1">LOOKUP(11,'Félévi időbeosztás'!I2:I15,'Félévi időbeosztás'!C2:C16)</f>
        <v>45253</v>
      </c>
      <c r="C23" s="101"/>
      <c r="D23" s="327" t="s">
        <v>163</v>
      </c>
      <c r="E23" s="328"/>
      <c r="F23" s="236" t="s">
        <v>48</v>
      </c>
      <c r="G23" s="237"/>
      <c r="H23" s="237"/>
      <c r="I23" s="238"/>
      <c r="J23" s="331" t="s">
        <v>72</v>
      </c>
      <c r="K23" s="332"/>
      <c r="L23" s="333"/>
      <c r="M23" s="331" t="s">
        <v>71</v>
      </c>
      <c r="N23" s="332"/>
      <c r="O23" s="337"/>
    </row>
    <row r="24" spans="1:15" ht="20.100000000000001" customHeight="1" x14ac:dyDescent="0.2">
      <c r="A24" s="163"/>
      <c r="B24" s="162"/>
      <c r="C24" s="101"/>
      <c r="D24" s="329"/>
      <c r="E24" s="330"/>
      <c r="F24" s="239"/>
      <c r="G24" s="240"/>
      <c r="H24" s="240"/>
      <c r="I24" s="241"/>
      <c r="J24" s="334"/>
      <c r="K24" s="335"/>
      <c r="L24" s="336"/>
      <c r="M24" s="334"/>
      <c r="N24" s="335"/>
      <c r="O24" s="338"/>
    </row>
    <row r="25" spans="1:15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101"/>
      <c r="D25" s="321" t="s">
        <v>40</v>
      </c>
      <c r="E25" s="322"/>
      <c r="F25" s="323"/>
      <c r="G25" s="177" t="s">
        <v>47</v>
      </c>
      <c r="H25" s="178"/>
      <c r="I25" s="179"/>
      <c r="J25" s="84"/>
      <c r="K25" s="189" t="s">
        <v>95</v>
      </c>
      <c r="L25" s="190"/>
      <c r="M25" s="191"/>
      <c r="N25" s="28"/>
      <c r="O25" s="56"/>
    </row>
    <row r="26" spans="1:15" ht="20.100000000000001" customHeight="1" x14ac:dyDescent="0.2">
      <c r="A26" s="163"/>
      <c r="B26" s="162"/>
      <c r="C26" s="101"/>
      <c r="D26" s="324"/>
      <c r="E26" s="325"/>
      <c r="F26" s="326"/>
      <c r="G26" s="180"/>
      <c r="H26" s="181"/>
      <c r="I26" s="182"/>
      <c r="J26" s="84"/>
      <c r="K26" s="192"/>
      <c r="L26" s="193"/>
      <c r="M26" s="194"/>
      <c r="N26" s="28"/>
      <c r="O26" s="56"/>
    </row>
    <row r="27" spans="1:15" ht="20.100000000000001" customHeight="1" thickBot="1" x14ac:dyDescent="0.25">
      <c r="A27" s="158" t="s">
        <v>215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0"/>
    </row>
    <row r="28" spans="1:15" ht="12.75" customHeight="1" x14ac:dyDescent="0.2">
      <c r="B28" s="119">
        <v>115</v>
      </c>
      <c r="C28" s="54"/>
    </row>
    <row r="29" spans="1:15" ht="12.75" customHeight="1" x14ac:dyDescent="0.2">
      <c r="B29" s="32">
        <v>221</v>
      </c>
      <c r="C29" s="54"/>
      <c r="D29" s="54"/>
    </row>
    <row r="30" spans="1:15" ht="12.75" customHeight="1" x14ac:dyDescent="0.2">
      <c r="B30" s="131" t="s">
        <v>55</v>
      </c>
    </row>
  </sheetData>
  <mergeCells count="54">
    <mergeCell ref="J11:L12"/>
    <mergeCell ref="M17:O18"/>
    <mergeCell ref="J23:L24"/>
    <mergeCell ref="K7:M8"/>
    <mergeCell ref="J13:L14"/>
    <mergeCell ref="J19:L20"/>
    <mergeCell ref="K25:M26"/>
    <mergeCell ref="D5:E6"/>
    <mergeCell ref="D11:E12"/>
    <mergeCell ref="D17:E18"/>
    <mergeCell ref="D23:E24"/>
    <mergeCell ref="F5:I6"/>
    <mergeCell ref="F11:I12"/>
    <mergeCell ref="F17:I18"/>
    <mergeCell ref="F23:I24"/>
    <mergeCell ref="G13:I14"/>
    <mergeCell ref="G19:I20"/>
    <mergeCell ref="J5:L6"/>
    <mergeCell ref="M11:O12"/>
    <mergeCell ref="J17:L18"/>
    <mergeCell ref="M23:O24"/>
    <mergeCell ref="M5:O6"/>
    <mergeCell ref="A1:O1"/>
    <mergeCell ref="B3:B4"/>
    <mergeCell ref="B5:B6"/>
    <mergeCell ref="B7:B8"/>
    <mergeCell ref="A13:A14"/>
    <mergeCell ref="A5:A6"/>
    <mergeCell ref="B13:B14"/>
    <mergeCell ref="A3:A4"/>
    <mergeCell ref="A7:A8"/>
    <mergeCell ref="A9:A10"/>
    <mergeCell ref="A11:A12"/>
    <mergeCell ref="B9:B10"/>
    <mergeCell ref="B11:B12"/>
    <mergeCell ref="D7:F8"/>
    <mergeCell ref="D13:F14"/>
    <mergeCell ref="G7:I8"/>
    <mergeCell ref="A15:A16"/>
    <mergeCell ref="A27:O27"/>
    <mergeCell ref="B23:B24"/>
    <mergeCell ref="A25:A26"/>
    <mergeCell ref="A23:A24"/>
    <mergeCell ref="B25:B26"/>
    <mergeCell ref="A19:A20"/>
    <mergeCell ref="B19:B20"/>
    <mergeCell ref="A17:A18"/>
    <mergeCell ref="B21:B22"/>
    <mergeCell ref="A21:A22"/>
    <mergeCell ref="B15:B16"/>
    <mergeCell ref="B17:B18"/>
    <mergeCell ref="D19:F20"/>
    <mergeCell ref="D25:F26"/>
    <mergeCell ref="G25:I26"/>
  </mergeCells>
  <phoneticPr fontId="3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6" ht="18" x14ac:dyDescent="0.2">
      <c r="A1" s="199" t="s">
        <v>18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6" ht="25.5" x14ac:dyDescent="0.2">
      <c r="A2" s="19" t="s">
        <v>21</v>
      </c>
      <c r="B2" s="20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6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28"/>
      <c r="D3" s="124"/>
      <c r="E3" s="124"/>
      <c r="F3" s="124"/>
      <c r="G3" s="124"/>
      <c r="H3" s="125"/>
      <c r="I3" s="125"/>
      <c r="J3" s="124"/>
      <c r="K3" s="124"/>
      <c r="L3" s="125"/>
      <c r="M3" s="125"/>
      <c r="N3" s="28"/>
      <c r="O3" s="48"/>
    </row>
    <row r="4" spans="1:16" ht="20.100000000000001" customHeight="1" x14ac:dyDescent="0.2">
      <c r="A4" s="163"/>
      <c r="B4" s="162"/>
      <c r="C4" s="28"/>
      <c r="D4" s="124"/>
      <c r="E4" s="124"/>
      <c r="F4" s="124"/>
      <c r="G4" s="124"/>
      <c r="H4" s="125"/>
      <c r="I4" s="125"/>
      <c r="J4" s="124"/>
      <c r="K4" s="124"/>
      <c r="L4" s="125"/>
      <c r="M4" s="125"/>
      <c r="N4" s="28"/>
      <c r="O4" s="48"/>
    </row>
    <row r="5" spans="1:16" ht="20.100000000000001" customHeight="1" x14ac:dyDescent="0.2">
      <c r="A5" s="163">
        <f ca="1">LOOKUP(2,'Félévi időbeosztás'!I2:I15,'Félévi időbeosztás'!A2:A16)</f>
        <v>2</v>
      </c>
      <c r="B5" s="162">
        <f ca="1">LOOKUP(2,'Félévi időbeosztás'!I2:I15,'Félévi időbeosztás'!C2:C16)</f>
        <v>45190</v>
      </c>
      <c r="C5" s="47"/>
      <c r="D5" s="28"/>
      <c r="E5" s="28"/>
      <c r="F5" s="28"/>
      <c r="G5" s="94"/>
      <c r="H5" s="28"/>
      <c r="I5" s="28"/>
      <c r="J5" s="94"/>
      <c r="K5" s="94"/>
      <c r="L5" s="94"/>
      <c r="M5" s="124"/>
      <c r="N5" s="28"/>
      <c r="O5" s="55"/>
    </row>
    <row r="6" spans="1:16" ht="20.100000000000001" customHeight="1" x14ac:dyDescent="0.2">
      <c r="A6" s="163"/>
      <c r="B6" s="162"/>
      <c r="C6" s="47"/>
      <c r="D6" s="28"/>
      <c r="E6" s="28"/>
      <c r="F6" s="28"/>
      <c r="G6" s="94"/>
      <c r="H6" s="28"/>
      <c r="I6" s="28"/>
      <c r="J6" s="94"/>
      <c r="K6" s="94"/>
      <c r="L6" s="94"/>
      <c r="M6" s="124"/>
      <c r="N6" s="28"/>
      <c r="O6" s="55"/>
    </row>
    <row r="7" spans="1:16" ht="20.100000000000001" customHeight="1" x14ac:dyDescent="0.2">
      <c r="A7" s="163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28"/>
      <c r="D7" s="28"/>
      <c r="E7" s="28"/>
      <c r="F7" s="28"/>
      <c r="G7" s="339" t="s">
        <v>36</v>
      </c>
      <c r="H7" s="339"/>
      <c r="I7" s="84"/>
      <c r="J7" s="212" t="s">
        <v>70</v>
      </c>
      <c r="K7" s="212"/>
      <c r="L7" s="212"/>
      <c r="M7" s="212"/>
      <c r="N7" s="44"/>
      <c r="O7" s="50"/>
      <c r="P7" s="39"/>
    </row>
    <row r="8" spans="1:16" ht="20.100000000000001" customHeight="1" x14ac:dyDescent="0.2">
      <c r="A8" s="163"/>
      <c r="B8" s="162"/>
      <c r="C8" s="28"/>
      <c r="D8" s="28"/>
      <c r="E8" s="28"/>
      <c r="F8" s="28"/>
      <c r="G8" s="339"/>
      <c r="H8" s="339"/>
      <c r="I8" s="84"/>
      <c r="J8" s="212"/>
      <c r="K8" s="212"/>
      <c r="L8" s="212"/>
      <c r="M8" s="212"/>
      <c r="N8" s="44"/>
      <c r="O8" s="50"/>
      <c r="P8" s="39"/>
    </row>
    <row r="9" spans="1:16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47"/>
      <c r="D9" s="113"/>
      <c r="E9" s="113"/>
      <c r="F9" s="113"/>
      <c r="G9" s="113"/>
      <c r="H9" s="113"/>
      <c r="I9" s="113"/>
      <c r="J9" s="113"/>
      <c r="K9" s="113"/>
      <c r="L9" s="113"/>
      <c r="M9" s="124"/>
      <c r="N9" s="28"/>
      <c r="O9" s="48"/>
    </row>
    <row r="10" spans="1:16" ht="20.100000000000001" customHeight="1" x14ac:dyDescent="0.2">
      <c r="A10" s="163"/>
      <c r="B10" s="162"/>
      <c r="C10" s="47"/>
      <c r="D10" s="113"/>
      <c r="E10" s="113"/>
      <c r="F10" s="113"/>
      <c r="G10" s="113"/>
      <c r="H10" s="113"/>
      <c r="I10" s="113"/>
      <c r="J10" s="113"/>
      <c r="K10" s="113"/>
      <c r="L10" s="113"/>
      <c r="M10" s="124"/>
      <c r="N10" s="28"/>
      <c r="O10" s="48"/>
    </row>
    <row r="11" spans="1:16" ht="20.100000000000001" customHeight="1" x14ac:dyDescent="0.2">
      <c r="A11" s="163">
        <f ca="1">LOOKUP(5,'Félévi időbeosztás'!I2:I15,'Félévi időbeosztás'!A2:A16)</f>
        <v>5</v>
      </c>
      <c r="B11" s="162">
        <f ca="1">LOOKUP(5,'Félévi időbeosztás'!I2:I15,'Félévi időbeosztás'!C2:C16)</f>
        <v>45211</v>
      </c>
      <c r="C11" s="47"/>
      <c r="D11" s="28"/>
      <c r="E11" s="28"/>
      <c r="F11" s="28"/>
      <c r="G11" s="41"/>
      <c r="H11" s="41"/>
      <c r="I11" s="41"/>
      <c r="J11" s="41"/>
      <c r="K11" s="28"/>
      <c r="L11" s="28"/>
      <c r="M11" s="28"/>
      <c r="N11" s="28"/>
      <c r="O11" s="55"/>
    </row>
    <row r="12" spans="1:16" ht="20.100000000000001" customHeight="1" x14ac:dyDescent="0.2">
      <c r="A12" s="163"/>
      <c r="B12" s="162"/>
      <c r="C12" s="47"/>
      <c r="D12" s="28"/>
      <c r="E12" s="28"/>
      <c r="F12" s="28"/>
      <c r="G12" s="41"/>
      <c r="H12" s="41"/>
      <c r="I12" s="41"/>
      <c r="J12" s="41"/>
      <c r="K12" s="28"/>
      <c r="L12" s="28"/>
      <c r="M12" s="28"/>
      <c r="N12" s="28"/>
      <c r="O12" s="62"/>
    </row>
    <row r="13" spans="1:16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306" t="s">
        <v>65</v>
      </c>
      <c r="D13" s="306"/>
      <c r="E13" s="306"/>
      <c r="F13" s="306"/>
      <c r="G13" s="84"/>
      <c r="H13" s="84"/>
      <c r="I13" s="278" t="s">
        <v>69</v>
      </c>
      <c r="J13" s="278"/>
      <c r="K13" s="124"/>
      <c r="L13" s="124"/>
      <c r="M13" s="124"/>
      <c r="N13" s="28"/>
      <c r="O13" s="56"/>
    </row>
    <row r="14" spans="1:16" ht="20.100000000000001" customHeight="1" x14ac:dyDescent="0.2">
      <c r="A14" s="163"/>
      <c r="B14" s="162"/>
      <c r="C14" s="306"/>
      <c r="D14" s="306"/>
      <c r="E14" s="306"/>
      <c r="F14" s="306"/>
      <c r="G14" s="84"/>
      <c r="H14" s="84"/>
      <c r="I14" s="278"/>
      <c r="J14" s="278"/>
      <c r="K14" s="124"/>
      <c r="L14" s="124"/>
      <c r="M14" s="124"/>
      <c r="N14" s="28"/>
      <c r="O14" s="56"/>
    </row>
    <row r="15" spans="1:16" ht="20.100000000000001" customHeight="1" x14ac:dyDescent="0.2">
      <c r="A15" s="163">
        <f ca="1">LOOKUP(7,'Félévi időbeosztás'!I2:I15,'Félévi időbeosztás'!A2:A16)</f>
        <v>7</v>
      </c>
      <c r="B15" s="162">
        <f ca="1">LOOKUP(7,'Félévi időbeosztás'!I2:I15,'Félévi időbeosztás'!C2:C16)</f>
        <v>45225</v>
      </c>
      <c r="C15" s="47"/>
      <c r="D15" s="113"/>
      <c r="E15" s="113"/>
      <c r="F15" s="113"/>
      <c r="G15" s="113"/>
      <c r="H15" s="113"/>
      <c r="I15" s="113"/>
      <c r="J15" s="113"/>
      <c r="K15" s="113"/>
      <c r="L15" s="124"/>
      <c r="M15" s="124"/>
      <c r="N15" s="28"/>
      <c r="O15" s="75"/>
    </row>
    <row r="16" spans="1:16" ht="20.100000000000001" customHeight="1" x14ac:dyDescent="0.2">
      <c r="A16" s="163"/>
      <c r="B16" s="162"/>
      <c r="C16" s="47"/>
      <c r="D16" s="113"/>
      <c r="E16" s="113"/>
      <c r="F16" s="113"/>
      <c r="G16" s="113"/>
      <c r="H16" s="113"/>
      <c r="I16" s="113"/>
      <c r="J16" s="113"/>
      <c r="K16" s="113"/>
      <c r="L16" s="124"/>
      <c r="M16" s="124"/>
      <c r="N16" s="28"/>
      <c r="O16" s="48"/>
    </row>
    <row r="17" spans="1:15" ht="20.100000000000001" customHeight="1" x14ac:dyDescent="0.2">
      <c r="A17" s="163">
        <f ca="1">LOOKUP(8,'Félévi időbeosztás'!I2:I15,'Félévi időbeosztás'!A2:A16)</f>
        <v>8</v>
      </c>
      <c r="B17" s="162">
        <f ca="1">LOOKUP(8,'Félévi időbeosztás'!I2:I15,'Félévi időbeosztás'!C2:C16)</f>
        <v>45232</v>
      </c>
      <c r="C17" s="47"/>
      <c r="D17" s="28"/>
      <c r="E17" s="28"/>
      <c r="F17" s="28"/>
      <c r="G17" s="41"/>
      <c r="H17" s="41"/>
      <c r="I17" s="41"/>
      <c r="J17" s="41"/>
      <c r="K17" s="28"/>
      <c r="L17" s="28"/>
      <c r="M17" s="28"/>
      <c r="N17" s="28"/>
      <c r="O17" s="57"/>
    </row>
    <row r="18" spans="1:15" ht="20.100000000000001" customHeight="1" x14ac:dyDescent="0.2">
      <c r="A18" s="163"/>
      <c r="B18" s="162"/>
      <c r="C18" s="47"/>
      <c r="D18" s="28"/>
      <c r="E18" s="28"/>
      <c r="F18" s="28"/>
      <c r="G18" s="41"/>
      <c r="H18" s="41"/>
      <c r="I18" s="41"/>
      <c r="J18" s="41"/>
      <c r="K18" s="28"/>
      <c r="L18" s="28"/>
      <c r="M18" s="28"/>
      <c r="N18" s="28"/>
      <c r="O18" s="77"/>
    </row>
    <row r="19" spans="1:15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306" t="s">
        <v>65</v>
      </c>
      <c r="D19" s="306"/>
      <c r="E19" s="306"/>
      <c r="F19" s="306"/>
      <c r="G19" s="340" t="s">
        <v>69</v>
      </c>
      <c r="H19" s="341"/>
      <c r="I19" s="342"/>
      <c r="J19" s="84"/>
      <c r="K19" s="124"/>
      <c r="L19" s="124"/>
      <c r="M19" s="124"/>
      <c r="N19" s="28"/>
      <c r="O19" s="56"/>
    </row>
    <row r="20" spans="1:15" ht="20.100000000000001" customHeight="1" x14ac:dyDescent="0.2">
      <c r="A20" s="163"/>
      <c r="B20" s="162"/>
      <c r="C20" s="306"/>
      <c r="D20" s="306"/>
      <c r="E20" s="306"/>
      <c r="F20" s="306"/>
      <c r="G20" s="343"/>
      <c r="H20" s="344"/>
      <c r="I20" s="345"/>
      <c r="J20" s="84"/>
      <c r="K20" s="124"/>
      <c r="L20" s="124"/>
      <c r="M20" s="124"/>
      <c r="N20" s="28"/>
      <c r="O20" s="56"/>
    </row>
    <row r="21" spans="1:15" ht="20.100000000000001" customHeight="1" x14ac:dyDescent="0.2">
      <c r="A21" s="163">
        <f ca="1">LOOKUP(10,'Félévi időbeosztás'!I2:I15,'Félévi időbeosztás'!A2:A16)</f>
        <v>10</v>
      </c>
      <c r="B21" s="162">
        <f ca="1">LOOKUP(10,'Félévi időbeosztás'!I2:I15,'Félévi időbeosztás'!C2:C16)</f>
        <v>45246</v>
      </c>
      <c r="C21" s="47"/>
      <c r="D21" s="28"/>
      <c r="E21" s="28"/>
      <c r="F21" s="28"/>
      <c r="G21" s="149"/>
      <c r="H21" s="28"/>
      <c r="I21" s="28"/>
      <c r="J21" s="262" t="s">
        <v>66</v>
      </c>
      <c r="K21" s="262"/>
      <c r="L21" s="262"/>
      <c r="M21" s="262"/>
      <c r="N21" s="262"/>
      <c r="O21" s="347"/>
    </row>
    <row r="22" spans="1:15" ht="20.100000000000001" customHeight="1" x14ac:dyDescent="0.2">
      <c r="A22" s="163"/>
      <c r="B22" s="162"/>
      <c r="C22" s="47"/>
      <c r="D22" s="28"/>
      <c r="E22" s="28"/>
      <c r="F22" s="28"/>
      <c r="G22" s="149"/>
      <c r="H22" s="28"/>
      <c r="I22" s="28"/>
      <c r="J22" s="262"/>
      <c r="K22" s="262"/>
      <c r="L22" s="262"/>
      <c r="M22" s="262"/>
      <c r="N22" s="262"/>
      <c r="O22" s="347"/>
    </row>
    <row r="23" spans="1:15" ht="20.100000000000001" customHeight="1" x14ac:dyDescent="0.2">
      <c r="A23" s="163">
        <f ca="1">LOOKUP(11,'Félévi időbeosztás'!I2:I15,'Félévi időbeosztás'!A2:A16)</f>
        <v>11</v>
      </c>
      <c r="B23" s="162">
        <f ca="1">LOOKUP(11,'Félévi időbeosztás'!I2:I15,'Félévi időbeosztás'!C2:C16)</f>
        <v>45253</v>
      </c>
      <c r="C23" s="41"/>
      <c r="D23" s="28"/>
      <c r="E23" s="28"/>
      <c r="F23" s="28"/>
      <c r="G23" s="124"/>
      <c r="H23" s="28"/>
      <c r="I23" s="28"/>
      <c r="J23" s="125"/>
      <c r="K23" s="28"/>
      <c r="L23" s="28"/>
      <c r="M23" s="28"/>
      <c r="N23" s="28"/>
      <c r="O23" s="57"/>
    </row>
    <row r="24" spans="1:15" ht="20.100000000000001" customHeight="1" x14ac:dyDescent="0.2">
      <c r="A24" s="163"/>
      <c r="B24" s="162"/>
      <c r="C24" s="41"/>
      <c r="D24" s="28"/>
      <c r="E24" s="28"/>
      <c r="F24" s="28"/>
      <c r="G24" s="124"/>
      <c r="H24" s="28"/>
      <c r="I24" s="28"/>
      <c r="J24" s="125"/>
      <c r="K24" s="28"/>
      <c r="L24" s="28"/>
      <c r="M24" s="28"/>
      <c r="N24" s="28"/>
      <c r="O24" s="57"/>
    </row>
    <row r="25" spans="1:15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306" t="s">
        <v>65</v>
      </c>
      <c r="D25" s="306"/>
      <c r="E25" s="306"/>
      <c r="F25" s="306"/>
      <c r="G25" s="339" t="s">
        <v>36</v>
      </c>
      <c r="H25" s="339"/>
      <c r="I25" s="340" t="s">
        <v>69</v>
      </c>
      <c r="J25" s="341"/>
      <c r="K25" s="342"/>
      <c r="L25" s="272" t="s">
        <v>66</v>
      </c>
      <c r="M25" s="272"/>
      <c r="N25" s="84"/>
      <c r="O25" s="50"/>
    </row>
    <row r="26" spans="1:15" ht="20.100000000000001" customHeight="1" x14ac:dyDescent="0.2">
      <c r="A26" s="163"/>
      <c r="B26" s="162"/>
      <c r="C26" s="306"/>
      <c r="D26" s="306"/>
      <c r="E26" s="306"/>
      <c r="F26" s="306"/>
      <c r="G26" s="339"/>
      <c r="H26" s="339"/>
      <c r="I26" s="343"/>
      <c r="J26" s="344"/>
      <c r="K26" s="345"/>
      <c r="L26" s="272"/>
      <c r="M26" s="272"/>
      <c r="N26" s="84"/>
      <c r="O26" s="50"/>
    </row>
    <row r="27" spans="1:15" ht="20.100000000000001" customHeight="1" thickBot="1" x14ac:dyDescent="0.25">
      <c r="A27" s="158" t="s">
        <v>215</v>
      </c>
      <c r="B27" s="159"/>
      <c r="C27" s="159"/>
      <c r="D27" s="159"/>
      <c r="E27" s="159"/>
      <c r="F27" s="159"/>
      <c r="G27" s="159"/>
      <c r="H27" s="249"/>
      <c r="I27" s="249"/>
      <c r="J27" s="249"/>
      <c r="K27" s="249"/>
      <c r="L27" s="249"/>
      <c r="M27" s="159"/>
      <c r="N27" s="159"/>
      <c r="O27" s="160"/>
    </row>
    <row r="28" spans="1:15" ht="12.75" customHeight="1" x14ac:dyDescent="0.2">
      <c r="B28" s="346" t="s">
        <v>26</v>
      </c>
      <c r="C28" s="346"/>
    </row>
    <row r="29" spans="1:15" ht="12.75" customHeight="1" x14ac:dyDescent="0.2">
      <c r="B29" s="85">
        <v>221</v>
      </c>
      <c r="C29" s="88"/>
    </row>
    <row r="30" spans="1:15" ht="12.75" customHeight="1" x14ac:dyDescent="0.2">
      <c r="B30" s="78">
        <v>239</v>
      </c>
    </row>
    <row r="31" spans="1:15" x14ac:dyDescent="0.2">
      <c r="B31" s="132" t="s">
        <v>55</v>
      </c>
    </row>
  </sheetData>
  <mergeCells count="38">
    <mergeCell ref="B28:C28"/>
    <mergeCell ref="B15:B16"/>
    <mergeCell ref="A27:O27"/>
    <mergeCell ref="A23:A24"/>
    <mergeCell ref="B23:B24"/>
    <mergeCell ref="A25:A26"/>
    <mergeCell ref="B25:B26"/>
    <mergeCell ref="A21:A22"/>
    <mergeCell ref="A15:A16"/>
    <mergeCell ref="A19:A20"/>
    <mergeCell ref="A17:A18"/>
    <mergeCell ref="L25:M26"/>
    <mergeCell ref="G25:H26"/>
    <mergeCell ref="J21:O22"/>
    <mergeCell ref="I13:J14"/>
    <mergeCell ref="G19:I20"/>
    <mergeCell ref="I25:K26"/>
    <mergeCell ref="A13:A14"/>
    <mergeCell ref="A9:A10"/>
    <mergeCell ref="B11:B12"/>
    <mergeCell ref="A11:A12"/>
    <mergeCell ref="B13:B14"/>
    <mergeCell ref="B9:B10"/>
    <mergeCell ref="C13:F14"/>
    <mergeCell ref="C19:F20"/>
    <mergeCell ref="C25:F26"/>
    <mergeCell ref="B17:B18"/>
    <mergeCell ref="B19:B20"/>
    <mergeCell ref="B21:B22"/>
    <mergeCell ref="A1:O1"/>
    <mergeCell ref="B3:B4"/>
    <mergeCell ref="B5:B6"/>
    <mergeCell ref="B7:B8"/>
    <mergeCell ref="A3:A4"/>
    <mergeCell ref="A5:A6"/>
    <mergeCell ref="A7:A8"/>
    <mergeCell ref="G7:H8"/>
    <mergeCell ref="J7:M8"/>
  </mergeCells>
  <phoneticPr fontId="3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9" t="s">
        <v>224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5" ht="25.5" x14ac:dyDescent="0.2">
      <c r="A2" s="19" t="s">
        <v>21</v>
      </c>
      <c r="B2" s="150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5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151"/>
      <c r="D3" s="305" t="s">
        <v>89</v>
      </c>
      <c r="E3" s="351"/>
      <c r="F3" s="351"/>
      <c r="G3" s="351"/>
      <c r="H3" s="351"/>
      <c r="I3" s="251" t="s">
        <v>234</v>
      </c>
      <c r="J3" s="252"/>
      <c r="K3" s="253"/>
      <c r="L3" s="186" t="s">
        <v>227</v>
      </c>
      <c r="M3" s="187"/>
      <c r="N3" s="187"/>
      <c r="O3" s="188"/>
    </row>
    <row r="4" spans="1:15" ht="20.100000000000001" customHeight="1" x14ac:dyDescent="0.2">
      <c r="A4" s="163"/>
      <c r="B4" s="162"/>
      <c r="C4" s="151"/>
      <c r="D4" s="351"/>
      <c r="E4" s="351"/>
      <c r="F4" s="351"/>
      <c r="G4" s="351"/>
      <c r="H4" s="351"/>
      <c r="I4" s="254"/>
      <c r="J4" s="255"/>
      <c r="K4" s="256"/>
      <c r="L4" s="187"/>
      <c r="M4" s="187"/>
      <c r="N4" s="187"/>
      <c r="O4" s="188"/>
    </row>
    <row r="5" spans="1:15" ht="20.100000000000001" customHeight="1" x14ac:dyDescent="0.2">
      <c r="A5" s="163">
        <f ca="1">LOOKUP(2,'Félévi időbeosztás'!I2:I15,'Félévi időbeosztás'!A2:A16)</f>
        <v>2</v>
      </c>
      <c r="B5" s="162">
        <f ca="1">LOOKUP(2,'Félévi időbeosztás'!I2:I15,'Félévi időbeosztás'!C2:C16)</f>
        <v>45190</v>
      </c>
      <c r="C5" s="113"/>
      <c r="D5" s="305" t="s">
        <v>226</v>
      </c>
      <c r="E5" s="351"/>
      <c r="F5" s="351"/>
      <c r="G5" s="351"/>
      <c r="H5" s="351"/>
      <c r="I5" s="321" t="s">
        <v>129</v>
      </c>
      <c r="J5" s="322"/>
      <c r="K5" s="323"/>
      <c r="L5" s="153"/>
      <c r="M5" s="353" t="s">
        <v>229</v>
      </c>
      <c r="N5" s="354"/>
      <c r="O5" s="355"/>
    </row>
    <row r="6" spans="1:15" ht="20.100000000000001" customHeight="1" x14ac:dyDescent="0.2">
      <c r="A6" s="163"/>
      <c r="B6" s="162"/>
      <c r="C6" s="113"/>
      <c r="D6" s="351"/>
      <c r="E6" s="351"/>
      <c r="F6" s="351"/>
      <c r="G6" s="351"/>
      <c r="H6" s="351"/>
      <c r="I6" s="324"/>
      <c r="J6" s="325"/>
      <c r="K6" s="326"/>
      <c r="L6" s="153"/>
      <c r="M6" s="356"/>
      <c r="N6" s="357"/>
      <c r="O6" s="358"/>
    </row>
    <row r="7" spans="1:15" ht="20.100000000000001" customHeight="1" x14ac:dyDescent="0.2">
      <c r="A7" s="163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151"/>
      <c r="D7" s="315" t="s">
        <v>228</v>
      </c>
      <c r="E7" s="348"/>
      <c r="F7" s="348"/>
      <c r="G7" s="348"/>
      <c r="H7" s="348"/>
      <c r="I7" s="313" t="s">
        <v>233</v>
      </c>
      <c r="J7" s="313"/>
      <c r="K7" s="313"/>
      <c r="L7" s="313"/>
      <c r="M7" s="313"/>
      <c r="N7" s="313"/>
      <c r="O7" s="313"/>
    </row>
    <row r="8" spans="1:15" ht="20.100000000000001" customHeight="1" x14ac:dyDescent="0.2">
      <c r="A8" s="163"/>
      <c r="B8" s="162"/>
      <c r="C8" s="151"/>
      <c r="D8" s="348"/>
      <c r="E8" s="348"/>
      <c r="F8" s="348"/>
      <c r="G8" s="348"/>
      <c r="H8" s="348"/>
      <c r="I8" s="313"/>
      <c r="J8" s="313"/>
      <c r="K8" s="313"/>
      <c r="L8" s="313"/>
      <c r="M8" s="313"/>
      <c r="N8" s="313"/>
      <c r="O8" s="313"/>
    </row>
    <row r="9" spans="1:15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113"/>
      <c r="D9" s="305" t="s">
        <v>89</v>
      </c>
      <c r="E9" s="351"/>
      <c r="F9" s="351"/>
      <c r="G9" s="351"/>
      <c r="H9" s="351"/>
      <c r="I9" s="168" t="s">
        <v>234</v>
      </c>
      <c r="J9" s="350"/>
      <c r="K9" s="186" t="s">
        <v>227</v>
      </c>
      <c r="L9" s="187"/>
      <c r="M9" s="187"/>
      <c r="N9" s="187"/>
      <c r="O9" s="56"/>
    </row>
    <row r="10" spans="1:15" ht="20.100000000000001" customHeight="1" x14ac:dyDescent="0.2">
      <c r="A10" s="163"/>
      <c r="B10" s="162"/>
      <c r="C10" s="113"/>
      <c r="D10" s="351"/>
      <c r="E10" s="351"/>
      <c r="F10" s="351"/>
      <c r="G10" s="351"/>
      <c r="H10" s="351"/>
      <c r="I10" s="350"/>
      <c r="J10" s="350"/>
      <c r="K10" s="187"/>
      <c r="L10" s="187"/>
      <c r="M10" s="187"/>
      <c r="N10" s="187"/>
      <c r="O10" s="56"/>
    </row>
    <row r="11" spans="1:15" ht="20.100000000000001" customHeight="1" x14ac:dyDescent="0.2">
      <c r="A11" s="163">
        <f ca="1">LOOKUP(5,'Félévi időbeosztás'!I2:I15,'Félévi időbeosztás'!A2:A16)</f>
        <v>5</v>
      </c>
      <c r="B11" s="162">
        <f ca="1">LOOKUP(5,'Félévi időbeosztás'!I2:I15,'Félévi időbeosztás'!C2:C16)</f>
        <v>45211</v>
      </c>
      <c r="C11" s="113"/>
      <c r="D11" s="305" t="s">
        <v>226</v>
      </c>
      <c r="E11" s="351"/>
      <c r="F11" s="351"/>
      <c r="G11" s="351"/>
      <c r="H11" s="351"/>
      <c r="I11" s="305" t="s">
        <v>129</v>
      </c>
      <c r="J11" s="351"/>
      <c r="K11" s="153"/>
      <c r="L11" s="153"/>
      <c r="M11" s="153"/>
      <c r="N11" s="153"/>
      <c r="O11" s="154"/>
    </row>
    <row r="12" spans="1:15" ht="20.100000000000001" customHeight="1" x14ac:dyDescent="0.2">
      <c r="A12" s="163"/>
      <c r="B12" s="162"/>
      <c r="C12" s="113"/>
      <c r="D12" s="351"/>
      <c r="E12" s="351"/>
      <c r="F12" s="351"/>
      <c r="G12" s="351"/>
      <c r="H12" s="351"/>
      <c r="I12" s="351"/>
      <c r="J12" s="351"/>
      <c r="K12" s="153"/>
      <c r="L12" s="153"/>
      <c r="M12" s="153"/>
      <c r="N12" s="153"/>
      <c r="O12" s="154"/>
    </row>
    <row r="13" spans="1:15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313" t="s">
        <v>233</v>
      </c>
      <c r="D13" s="313"/>
      <c r="E13" s="313"/>
      <c r="F13" s="313"/>
      <c r="G13" s="313"/>
      <c r="H13" s="313"/>
      <c r="I13" s="315" t="s">
        <v>228</v>
      </c>
      <c r="J13" s="348"/>
      <c r="K13" s="348"/>
      <c r="L13" s="348"/>
      <c r="M13" s="348"/>
      <c r="N13" s="84"/>
      <c r="O13" s="56"/>
    </row>
    <row r="14" spans="1:15" ht="20.100000000000001" customHeight="1" x14ac:dyDescent="0.2">
      <c r="A14" s="163"/>
      <c r="B14" s="162"/>
      <c r="C14" s="313"/>
      <c r="D14" s="313"/>
      <c r="E14" s="313"/>
      <c r="F14" s="313"/>
      <c r="G14" s="313"/>
      <c r="H14" s="313"/>
      <c r="I14" s="348"/>
      <c r="J14" s="348"/>
      <c r="K14" s="348"/>
      <c r="L14" s="348"/>
      <c r="M14" s="348"/>
      <c r="N14" s="84"/>
      <c r="O14" s="56"/>
    </row>
    <row r="15" spans="1:15" ht="20.100000000000001" customHeight="1" x14ac:dyDescent="0.2">
      <c r="A15" s="163">
        <f ca="1">LOOKUP(7,'Félévi időbeosztás'!I2:I15,'Félévi időbeosztás'!A2:A16)</f>
        <v>7</v>
      </c>
      <c r="B15" s="162">
        <f ca="1">LOOKUP(7,'Félévi időbeosztás'!I2:I15,'Félévi időbeosztás'!C2:C16)</f>
        <v>45225</v>
      </c>
      <c r="C15" s="113"/>
      <c r="D15" s="305" t="s">
        <v>89</v>
      </c>
      <c r="E15" s="351"/>
      <c r="F15" s="351"/>
      <c r="G15" s="351"/>
      <c r="H15" s="351"/>
      <c r="I15" s="168" t="s">
        <v>234</v>
      </c>
      <c r="J15" s="350"/>
      <c r="K15" s="186" t="s">
        <v>227</v>
      </c>
      <c r="L15" s="187"/>
      <c r="M15" s="187"/>
      <c r="N15" s="187"/>
      <c r="O15" s="56"/>
    </row>
    <row r="16" spans="1:15" ht="20.100000000000001" customHeight="1" x14ac:dyDescent="0.2">
      <c r="A16" s="163"/>
      <c r="B16" s="162"/>
      <c r="C16" s="113"/>
      <c r="D16" s="351"/>
      <c r="E16" s="351"/>
      <c r="F16" s="351"/>
      <c r="G16" s="351"/>
      <c r="H16" s="351"/>
      <c r="I16" s="350"/>
      <c r="J16" s="350"/>
      <c r="K16" s="187"/>
      <c r="L16" s="187"/>
      <c r="M16" s="187"/>
      <c r="N16" s="187"/>
      <c r="O16" s="56"/>
    </row>
    <row r="17" spans="1:15" ht="20.100000000000001" customHeight="1" x14ac:dyDescent="0.2">
      <c r="A17" s="163">
        <f ca="1">LOOKUP(8,'Félévi időbeosztás'!I2:I15,'Félévi időbeosztás'!A2:A16)</f>
        <v>8</v>
      </c>
      <c r="B17" s="162">
        <f ca="1">LOOKUP(8,'Félévi időbeosztás'!I2:I15,'Félévi időbeosztás'!C2:C16)</f>
        <v>45232</v>
      </c>
      <c r="C17" s="113"/>
      <c r="D17" s="305" t="s">
        <v>226</v>
      </c>
      <c r="E17" s="351"/>
      <c r="F17" s="351"/>
      <c r="G17" s="351"/>
      <c r="H17" s="351"/>
      <c r="I17" s="321" t="s">
        <v>129</v>
      </c>
      <c r="J17" s="322"/>
      <c r="K17" s="323"/>
      <c r="L17" s="349" t="s">
        <v>229</v>
      </c>
      <c r="M17" s="349"/>
      <c r="N17" s="349"/>
      <c r="O17" s="349"/>
    </row>
    <row r="18" spans="1:15" ht="20.100000000000001" customHeight="1" x14ac:dyDescent="0.2">
      <c r="A18" s="163"/>
      <c r="B18" s="162"/>
      <c r="C18" s="113"/>
      <c r="D18" s="351"/>
      <c r="E18" s="351"/>
      <c r="F18" s="351"/>
      <c r="G18" s="351"/>
      <c r="H18" s="351"/>
      <c r="I18" s="324"/>
      <c r="J18" s="325"/>
      <c r="K18" s="326"/>
      <c r="L18" s="349"/>
      <c r="M18" s="349"/>
      <c r="N18" s="349"/>
      <c r="O18" s="349"/>
    </row>
    <row r="19" spans="1:15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113"/>
      <c r="D19" s="315" t="s">
        <v>228</v>
      </c>
      <c r="E19" s="348"/>
      <c r="F19" s="348"/>
      <c r="G19" s="348"/>
      <c r="H19" s="348"/>
      <c r="I19" s="84"/>
      <c r="J19" s="84"/>
      <c r="K19" s="84"/>
      <c r="L19" s="84"/>
      <c r="M19" s="84"/>
      <c r="N19" s="84"/>
      <c r="O19" s="56"/>
    </row>
    <row r="20" spans="1:15" ht="20.100000000000001" customHeight="1" x14ac:dyDescent="0.2">
      <c r="A20" s="163"/>
      <c r="B20" s="162"/>
      <c r="C20" s="113"/>
      <c r="D20" s="348"/>
      <c r="E20" s="348"/>
      <c r="F20" s="348"/>
      <c r="G20" s="348"/>
      <c r="H20" s="348"/>
      <c r="I20" s="84"/>
      <c r="J20" s="84"/>
      <c r="K20" s="84"/>
      <c r="L20" s="84"/>
      <c r="M20" s="84"/>
      <c r="N20" s="84"/>
      <c r="O20" s="56"/>
    </row>
    <row r="21" spans="1:15" ht="20.100000000000001" customHeight="1" x14ac:dyDescent="0.2">
      <c r="A21" s="163">
        <f ca="1">LOOKUP(10,'Félévi időbeosztás'!I2:I15,'Félévi időbeosztás'!A2:A16)</f>
        <v>10</v>
      </c>
      <c r="B21" s="162">
        <f ca="1">LOOKUP(10,'Félévi időbeosztás'!I2:I15,'Félévi időbeosztás'!C2:C16)</f>
        <v>45246</v>
      </c>
      <c r="C21" s="113"/>
      <c r="D21" s="305" t="s">
        <v>89</v>
      </c>
      <c r="E21" s="351"/>
      <c r="F21" s="351"/>
      <c r="G21" s="351"/>
      <c r="H21" s="351"/>
      <c r="I21" s="251" t="s">
        <v>234</v>
      </c>
      <c r="J21" s="252"/>
      <c r="K21" s="253"/>
      <c r="L21" s="189" t="s">
        <v>227</v>
      </c>
      <c r="M21" s="190"/>
      <c r="N21" s="191"/>
      <c r="O21" s="56"/>
    </row>
    <row r="22" spans="1:15" ht="20.100000000000001" customHeight="1" x14ac:dyDescent="0.2">
      <c r="A22" s="163"/>
      <c r="B22" s="162"/>
      <c r="C22" s="113"/>
      <c r="D22" s="351"/>
      <c r="E22" s="351"/>
      <c r="F22" s="351"/>
      <c r="G22" s="351"/>
      <c r="H22" s="351"/>
      <c r="I22" s="254"/>
      <c r="J22" s="255"/>
      <c r="K22" s="256"/>
      <c r="L22" s="192"/>
      <c r="M22" s="193"/>
      <c r="N22" s="194"/>
      <c r="O22" s="56"/>
    </row>
    <row r="23" spans="1:15" ht="20.100000000000001" customHeight="1" x14ac:dyDescent="0.2">
      <c r="A23" s="163">
        <f ca="1">LOOKUP(11,'Félévi időbeosztás'!I2:I15,'Félévi időbeosztás'!A2:A16)</f>
        <v>11</v>
      </c>
      <c r="B23" s="162">
        <f ca="1">LOOKUP(11,'Félévi időbeosztás'!I2:I15,'Félévi időbeosztás'!C2:C16)</f>
        <v>45253</v>
      </c>
      <c r="C23" s="113"/>
      <c r="D23" s="305" t="s">
        <v>226</v>
      </c>
      <c r="E23" s="351"/>
      <c r="F23" s="351"/>
      <c r="G23" s="351"/>
      <c r="H23" s="351"/>
      <c r="I23" s="305" t="s">
        <v>129</v>
      </c>
      <c r="J23" s="351"/>
      <c r="K23" s="153"/>
      <c r="L23" s="153"/>
      <c r="M23" s="153"/>
      <c r="N23" s="153"/>
      <c r="O23" s="154"/>
    </row>
    <row r="24" spans="1:15" ht="20.100000000000001" customHeight="1" x14ac:dyDescent="0.2">
      <c r="A24" s="163"/>
      <c r="B24" s="162"/>
      <c r="C24" s="113"/>
      <c r="D24" s="351"/>
      <c r="E24" s="351"/>
      <c r="F24" s="351"/>
      <c r="G24" s="351"/>
      <c r="H24" s="351"/>
      <c r="I24" s="351"/>
      <c r="J24" s="351"/>
      <c r="K24" s="153"/>
      <c r="L24" s="153"/>
      <c r="M24" s="153"/>
      <c r="N24" s="153"/>
      <c r="O24" s="154"/>
    </row>
    <row r="25" spans="1:15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113"/>
      <c r="D25" s="315" t="s">
        <v>228</v>
      </c>
      <c r="E25" s="348"/>
      <c r="F25" s="348"/>
      <c r="G25" s="348"/>
      <c r="H25" s="348"/>
      <c r="I25" s="320" t="s">
        <v>234</v>
      </c>
      <c r="J25" s="352"/>
      <c r="K25" s="84"/>
      <c r="L25" s="84"/>
      <c r="M25" s="84"/>
      <c r="N25" s="84"/>
      <c r="O25" s="56"/>
    </row>
    <row r="26" spans="1:15" ht="20.100000000000001" customHeight="1" x14ac:dyDescent="0.2">
      <c r="A26" s="163"/>
      <c r="B26" s="162"/>
      <c r="C26" s="113"/>
      <c r="D26" s="348"/>
      <c r="E26" s="348"/>
      <c r="F26" s="348"/>
      <c r="G26" s="348"/>
      <c r="H26" s="348"/>
      <c r="I26" s="352"/>
      <c r="J26" s="352"/>
      <c r="K26" s="84"/>
      <c r="L26" s="84"/>
      <c r="M26" s="84"/>
      <c r="N26" s="84"/>
      <c r="O26" s="56"/>
    </row>
    <row r="27" spans="1:15" ht="20.100000000000001" customHeight="1" thickBot="1" x14ac:dyDescent="0.25">
      <c r="A27" s="158" t="s">
        <v>225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0"/>
    </row>
    <row r="28" spans="1:15" ht="12.75" customHeight="1" x14ac:dyDescent="0.2">
      <c r="B28" s="119" t="s">
        <v>25</v>
      </c>
      <c r="C28" s="54"/>
    </row>
    <row r="29" spans="1:15" ht="12.75" customHeight="1" x14ac:dyDescent="0.2">
      <c r="B29" s="202" t="s">
        <v>223</v>
      </c>
      <c r="C29" s="202"/>
      <c r="D29" s="202"/>
    </row>
    <row r="30" spans="1:15" ht="12.75" customHeight="1" x14ac:dyDescent="0.2">
      <c r="B30" s="131">
        <v>239</v>
      </c>
    </row>
    <row r="31" spans="1:15" x14ac:dyDescent="0.2">
      <c r="B31" s="155">
        <v>255</v>
      </c>
    </row>
    <row r="32" spans="1:15" x14ac:dyDescent="0.2">
      <c r="B32" s="156" t="s">
        <v>232</v>
      </c>
    </row>
    <row r="33" spans="2:2" x14ac:dyDescent="0.2">
      <c r="B33" s="157" t="s">
        <v>231</v>
      </c>
    </row>
  </sheetData>
  <mergeCells count="56">
    <mergeCell ref="A1:O1"/>
    <mergeCell ref="A3:A4"/>
    <mergeCell ref="B3:B4"/>
    <mergeCell ref="A5:A6"/>
    <mergeCell ref="B5:B6"/>
    <mergeCell ref="M5:O6"/>
    <mergeCell ref="D5:H6"/>
    <mergeCell ref="D3:H4"/>
    <mergeCell ref="I5:K6"/>
    <mergeCell ref="I3:K4"/>
    <mergeCell ref="L3:O4"/>
    <mergeCell ref="A11:A12"/>
    <mergeCell ref="B11:B12"/>
    <mergeCell ref="D11:H12"/>
    <mergeCell ref="A7:A8"/>
    <mergeCell ref="B7:B8"/>
    <mergeCell ref="A9:A10"/>
    <mergeCell ref="B9:B10"/>
    <mergeCell ref="D9:H10"/>
    <mergeCell ref="A17:A18"/>
    <mergeCell ref="B17:B18"/>
    <mergeCell ref="D17:H18"/>
    <mergeCell ref="A13:A14"/>
    <mergeCell ref="B13:B14"/>
    <mergeCell ref="A15:A16"/>
    <mergeCell ref="B15:B16"/>
    <mergeCell ref="D15:H16"/>
    <mergeCell ref="A23:A24"/>
    <mergeCell ref="B23:B24"/>
    <mergeCell ref="D23:H24"/>
    <mergeCell ref="I23:J24"/>
    <mergeCell ref="A19:A20"/>
    <mergeCell ref="B19:B20"/>
    <mergeCell ref="A21:A22"/>
    <mergeCell ref="B21:B22"/>
    <mergeCell ref="D21:H22"/>
    <mergeCell ref="I21:K22"/>
    <mergeCell ref="A25:A26"/>
    <mergeCell ref="B25:B26"/>
    <mergeCell ref="A27:O27"/>
    <mergeCell ref="D25:H26"/>
    <mergeCell ref="I25:J26"/>
    <mergeCell ref="I11:J12"/>
    <mergeCell ref="I17:K18"/>
    <mergeCell ref="B29:D29"/>
    <mergeCell ref="I7:O8"/>
    <mergeCell ref="K9:N10"/>
    <mergeCell ref="K15:N16"/>
    <mergeCell ref="L21:N22"/>
    <mergeCell ref="D7:H8"/>
    <mergeCell ref="I13:M14"/>
    <mergeCell ref="D19:H20"/>
    <mergeCell ref="C13:H14"/>
    <mergeCell ref="L17:O18"/>
    <mergeCell ref="I9:J10"/>
    <mergeCell ref="I15:J16"/>
  </mergeCell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9" t="s">
        <v>10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5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47"/>
      <c r="D3" s="305" t="s">
        <v>89</v>
      </c>
      <c r="E3" s="305"/>
      <c r="F3" s="305"/>
      <c r="G3" s="305"/>
      <c r="H3" s="305"/>
      <c r="I3" s="28"/>
      <c r="J3" s="166" t="s">
        <v>109</v>
      </c>
      <c r="K3" s="167"/>
      <c r="L3" s="186" t="s">
        <v>166</v>
      </c>
      <c r="M3" s="186"/>
      <c r="N3" s="186"/>
      <c r="O3" s="359"/>
    </row>
    <row r="4" spans="1:15" ht="20.100000000000001" customHeight="1" x14ac:dyDescent="0.2">
      <c r="A4" s="163"/>
      <c r="B4" s="162"/>
      <c r="C4" s="47"/>
      <c r="D4" s="305"/>
      <c r="E4" s="305"/>
      <c r="F4" s="305"/>
      <c r="G4" s="305"/>
      <c r="H4" s="305"/>
      <c r="I4" s="28"/>
      <c r="J4" s="167"/>
      <c r="K4" s="167"/>
      <c r="L4" s="186"/>
      <c r="M4" s="186"/>
      <c r="N4" s="186"/>
      <c r="O4" s="359"/>
    </row>
    <row r="5" spans="1:15" ht="20.100000000000001" customHeight="1" x14ac:dyDescent="0.2">
      <c r="A5" s="163">
        <f ca="1">LOOKUP(2,'Félévi időbeosztás'!I2:I15,'Félévi időbeosztás'!A2:A16)</f>
        <v>2</v>
      </c>
      <c r="B5" s="162">
        <f ca="1">LOOKUP(2,'Félévi időbeosztás'!I2:I15,'Félévi időbeosztás'!C2:C16)</f>
        <v>45190</v>
      </c>
      <c r="C5" s="306" t="s">
        <v>97</v>
      </c>
      <c r="D5" s="306"/>
      <c r="E5" s="306"/>
      <c r="F5" s="306"/>
      <c r="G5" s="306" t="s">
        <v>80</v>
      </c>
      <c r="H5" s="306"/>
      <c r="I5" s="306"/>
      <c r="J5" s="306"/>
      <c r="K5" s="306"/>
      <c r="L5" s="361" t="s">
        <v>165</v>
      </c>
      <c r="M5" s="306"/>
      <c r="N5" s="306"/>
      <c r="O5" s="360"/>
    </row>
    <row r="6" spans="1:15" ht="20.100000000000001" customHeight="1" x14ac:dyDescent="0.2">
      <c r="A6" s="163"/>
      <c r="B6" s="162"/>
      <c r="C6" s="306"/>
      <c r="D6" s="306"/>
      <c r="E6" s="306"/>
      <c r="F6" s="306"/>
      <c r="G6" s="306"/>
      <c r="H6" s="306"/>
      <c r="I6" s="306"/>
      <c r="J6" s="306"/>
      <c r="K6" s="306"/>
      <c r="L6" s="361"/>
      <c r="M6" s="306"/>
      <c r="N6" s="306"/>
      <c r="O6" s="360"/>
    </row>
    <row r="7" spans="1:15" ht="20.100000000000001" customHeight="1" x14ac:dyDescent="0.2">
      <c r="A7" s="163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47"/>
      <c r="D7" s="28"/>
      <c r="E7" s="28"/>
      <c r="F7" s="212" t="s">
        <v>164</v>
      </c>
      <c r="G7" s="212"/>
      <c r="H7" s="212"/>
      <c r="I7" s="212"/>
      <c r="J7" s="212"/>
      <c r="K7" s="306" t="s">
        <v>79</v>
      </c>
      <c r="L7" s="306"/>
      <c r="M7" s="306"/>
      <c r="N7" s="306"/>
      <c r="O7" s="360"/>
    </row>
    <row r="8" spans="1:15" ht="20.100000000000001" customHeight="1" x14ac:dyDescent="0.2">
      <c r="A8" s="163"/>
      <c r="B8" s="162"/>
      <c r="C8" s="47"/>
      <c r="D8" s="28"/>
      <c r="E8" s="28"/>
      <c r="F8" s="212"/>
      <c r="G8" s="212"/>
      <c r="H8" s="212"/>
      <c r="I8" s="212"/>
      <c r="J8" s="212"/>
      <c r="K8" s="306"/>
      <c r="L8" s="306"/>
      <c r="M8" s="306"/>
      <c r="N8" s="306"/>
      <c r="O8" s="360"/>
    </row>
    <row r="9" spans="1:15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47"/>
      <c r="D9" s="305" t="s">
        <v>89</v>
      </c>
      <c r="E9" s="305"/>
      <c r="F9" s="305"/>
      <c r="G9" s="305"/>
      <c r="H9" s="305"/>
      <c r="I9" s="28"/>
      <c r="J9" s="183" t="s">
        <v>109</v>
      </c>
      <c r="K9" s="186" t="s">
        <v>166</v>
      </c>
      <c r="L9" s="186"/>
      <c r="M9" s="186"/>
      <c r="N9" s="186"/>
      <c r="O9" s="56"/>
    </row>
    <row r="10" spans="1:15" ht="20.100000000000001" customHeight="1" x14ac:dyDescent="0.2">
      <c r="A10" s="163"/>
      <c r="B10" s="162"/>
      <c r="C10" s="47"/>
      <c r="D10" s="305"/>
      <c r="E10" s="305"/>
      <c r="F10" s="305"/>
      <c r="G10" s="305"/>
      <c r="H10" s="305"/>
      <c r="I10" s="28"/>
      <c r="J10" s="183"/>
      <c r="K10" s="186"/>
      <c r="L10" s="186"/>
      <c r="M10" s="186"/>
      <c r="N10" s="186"/>
      <c r="O10" s="56"/>
    </row>
    <row r="11" spans="1:15" ht="20.100000000000001" customHeight="1" x14ac:dyDescent="0.2">
      <c r="A11" s="163">
        <f ca="1">LOOKUP(5,'Félévi időbeosztás'!I2:I15,'Félévi időbeosztás'!A2:A16)</f>
        <v>5</v>
      </c>
      <c r="B11" s="162">
        <f ca="1">LOOKUP(5,'Félévi időbeosztás'!I2:I15,'Félévi időbeosztás'!C2:C16)</f>
        <v>45211</v>
      </c>
      <c r="C11" s="306" t="s">
        <v>97</v>
      </c>
      <c r="D11" s="306"/>
      <c r="E11" s="306"/>
      <c r="F11" s="306"/>
      <c r="G11" s="306" t="s">
        <v>79</v>
      </c>
      <c r="H11" s="306"/>
      <c r="I11" s="306"/>
      <c r="J11" s="306"/>
      <c r="K11" s="306"/>
      <c r="L11" s="306" t="s">
        <v>165</v>
      </c>
      <c r="M11" s="306"/>
      <c r="N11" s="306"/>
      <c r="O11" s="360"/>
    </row>
    <row r="12" spans="1:15" ht="20.100000000000001" customHeight="1" x14ac:dyDescent="0.2">
      <c r="A12" s="163"/>
      <c r="B12" s="162"/>
      <c r="C12" s="306"/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60"/>
    </row>
    <row r="13" spans="1:15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47"/>
      <c r="D13" s="28"/>
      <c r="E13" s="28"/>
      <c r="F13" s="212" t="s">
        <v>164</v>
      </c>
      <c r="G13" s="212"/>
      <c r="H13" s="212"/>
      <c r="I13" s="212"/>
      <c r="J13" s="212"/>
      <c r="K13" s="306" t="s">
        <v>80</v>
      </c>
      <c r="L13" s="306"/>
      <c r="M13" s="306"/>
      <c r="N13" s="306"/>
      <c r="O13" s="360"/>
    </row>
    <row r="14" spans="1:15" ht="20.100000000000001" customHeight="1" x14ac:dyDescent="0.2">
      <c r="A14" s="163"/>
      <c r="B14" s="162"/>
      <c r="C14" s="47"/>
      <c r="D14" s="28"/>
      <c r="E14" s="28"/>
      <c r="F14" s="212"/>
      <c r="G14" s="212"/>
      <c r="H14" s="212"/>
      <c r="I14" s="212"/>
      <c r="J14" s="212"/>
      <c r="K14" s="306"/>
      <c r="L14" s="306"/>
      <c r="M14" s="306"/>
      <c r="N14" s="306"/>
      <c r="O14" s="360"/>
    </row>
    <row r="15" spans="1:15" ht="20.100000000000001" customHeight="1" x14ac:dyDescent="0.2">
      <c r="A15" s="163">
        <f ca="1">LOOKUP(7,'Félévi időbeosztás'!I2:I15,'Félévi időbeosztás'!A2:A16)</f>
        <v>7</v>
      </c>
      <c r="B15" s="162">
        <f ca="1">LOOKUP(7,'Félévi időbeosztás'!I2:I15,'Félévi időbeosztás'!C2:C16)</f>
        <v>45225</v>
      </c>
      <c r="C15" s="47"/>
      <c r="D15" s="305" t="s">
        <v>89</v>
      </c>
      <c r="E15" s="305"/>
      <c r="F15" s="305"/>
      <c r="G15" s="305"/>
      <c r="H15" s="305"/>
      <c r="I15" s="28"/>
      <c r="J15" s="183" t="s">
        <v>109</v>
      </c>
      <c r="K15" s="186" t="s">
        <v>166</v>
      </c>
      <c r="L15" s="186"/>
      <c r="M15" s="186"/>
      <c r="N15" s="186"/>
      <c r="O15" s="56"/>
    </row>
    <row r="16" spans="1:15" ht="20.100000000000001" customHeight="1" x14ac:dyDescent="0.2">
      <c r="A16" s="163"/>
      <c r="B16" s="162"/>
      <c r="C16" s="47"/>
      <c r="D16" s="305"/>
      <c r="E16" s="305"/>
      <c r="F16" s="305"/>
      <c r="G16" s="305"/>
      <c r="H16" s="305"/>
      <c r="I16" s="28"/>
      <c r="J16" s="183"/>
      <c r="K16" s="186"/>
      <c r="L16" s="186"/>
      <c r="M16" s="186"/>
      <c r="N16" s="186"/>
      <c r="O16" s="56"/>
    </row>
    <row r="17" spans="1:15" ht="20.100000000000001" customHeight="1" x14ac:dyDescent="0.2">
      <c r="A17" s="163">
        <f ca="1">LOOKUP(8,'Félévi időbeosztás'!I2:I15,'Félévi időbeosztás'!A2:A16)</f>
        <v>8</v>
      </c>
      <c r="B17" s="162">
        <f ca="1">LOOKUP(8,'Félévi időbeosztás'!I2:I15,'Félévi időbeosztás'!C2:C16)</f>
        <v>45232</v>
      </c>
      <c r="C17" s="306" t="s">
        <v>97</v>
      </c>
      <c r="D17" s="306"/>
      <c r="E17" s="306"/>
      <c r="F17" s="306"/>
      <c r="G17" s="306" t="s">
        <v>79</v>
      </c>
      <c r="H17" s="306"/>
      <c r="I17" s="306"/>
      <c r="J17" s="306"/>
      <c r="K17" s="306"/>
      <c r="L17" s="306" t="s">
        <v>165</v>
      </c>
      <c r="M17" s="306"/>
      <c r="N17" s="306"/>
      <c r="O17" s="360"/>
    </row>
    <row r="18" spans="1:15" ht="20.100000000000001" customHeight="1" x14ac:dyDescent="0.2">
      <c r="A18" s="163"/>
      <c r="B18" s="162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60"/>
    </row>
    <row r="19" spans="1:15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47"/>
      <c r="D19" s="28"/>
      <c r="E19" s="28"/>
      <c r="F19" s="212" t="s">
        <v>164</v>
      </c>
      <c r="G19" s="212"/>
      <c r="H19" s="212"/>
      <c r="I19" s="212"/>
      <c r="J19" s="212"/>
      <c r="K19" s="306" t="s">
        <v>80</v>
      </c>
      <c r="L19" s="306"/>
      <c r="M19" s="306"/>
      <c r="N19" s="306"/>
      <c r="O19" s="360"/>
    </row>
    <row r="20" spans="1:15" ht="20.100000000000001" customHeight="1" x14ac:dyDescent="0.2">
      <c r="A20" s="163"/>
      <c r="B20" s="162"/>
      <c r="C20" s="47"/>
      <c r="D20" s="28"/>
      <c r="E20" s="28"/>
      <c r="F20" s="212"/>
      <c r="G20" s="212"/>
      <c r="H20" s="212"/>
      <c r="I20" s="212"/>
      <c r="J20" s="212"/>
      <c r="K20" s="306"/>
      <c r="L20" s="306"/>
      <c r="M20" s="306"/>
      <c r="N20" s="306"/>
      <c r="O20" s="360"/>
    </row>
    <row r="21" spans="1:15" ht="20.100000000000001" customHeight="1" x14ac:dyDescent="0.2">
      <c r="A21" s="163">
        <f ca="1">LOOKUP(10,'Félévi időbeosztás'!I2:I15,'Félévi időbeosztás'!A2:A16)</f>
        <v>10</v>
      </c>
      <c r="B21" s="162">
        <f ca="1">LOOKUP(10,'Félévi időbeosztás'!I2:I15,'Félévi időbeosztás'!C2:C16)</f>
        <v>45246</v>
      </c>
      <c r="C21" s="47"/>
      <c r="D21" s="305" t="s">
        <v>89</v>
      </c>
      <c r="E21" s="305"/>
      <c r="F21" s="305"/>
      <c r="G21" s="305"/>
      <c r="H21" s="305"/>
      <c r="I21" s="28"/>
      <c r="J21" s="28"/>
      <c r="K21" s="183" t="s">
        <v>109</v>
      </c>
      <c r="L21" s="186" t="s">
        <v>166</v>
      </c>
      <c r="M21" s="186"/>
      <c r="N21" s="186"/>
      <c r="O21" s="56"/>
    </row>
    <row r="22" spans="1:15" ht="20.100000000000001" customHeight="1" x14ac:dyDescent="0.2">
      <c r="A22" s="163"/>
      <c r="B22" s="162"/>
      <c r="C22" s="47"/>
      <c r="D22" s="305"/>
      <c r="E22" s="305"/>
      <c r="F22" s="305"/>
      <c r="G22" s="305"/>
      <c r="H22" s="305"/>
      <c r="I22" s="28"/>
      <c r="J22" s="28"/>
      <c r="K22" s="183"/>
      <c r="L22" s="186"/>
      <c r="M22" s="186"/>
      <c r="N22" s="186"/>
      <c r="O22" s="56"/>
    </row>
    <row r="23" spans="1:15" ht="20.100000000000001" customHeight="1" x14ac:dyDescent="0.2">
      <c r="A23" s="163">
        <f ca="1">LOOKUP(11,'Félévi időbeosztás'!I2:I15,'Félévi időbeosztás'!A2:A16)</f>
        <v>11</v>
      </c>
      <c r="B23" s="162">
        <f ca="1">LOOKUP(11,'Félévi időbeosztás'!I2:I15,'Félévi időbeosztás'!C2:C16)</f>
        <v>45253</v>
      </c>
      <c r="C23" s="47"/>
      <c r="D23" s="306" t="s">
        <v>97</v>
      </c>
      <c r="E23" s="306"/>
      <c r="F23" s="306"/>
      <c r="G23" s="306" t="s">
        <v>79</v>
      </c>
      <c r="H23" s="306"/>
      <c r="I23" s="306"/>
      <c r="J23" s="306"/>
      <c r="K23" s="306"/>
      <c r="L23" s="306" t="s">
        <v>165</v>
      </c>
      <c r="M23" s="306"/>
      <c r="N23" s="306"/>
      <c r="O23" s="56"/>
    </row>
    <row r="24" spans="1:15" ht="20.100000000000001" customHeight="1" x14ac:dyDescent="0.2">
      <c r="A24" s="163"/>
      <c r="B24" s="162"/>
      <c r="C24" s="47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56"/>
    </row>
    <row r="25" spans="1:15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47"/>
      <c r="D25" s="28"/>
      <c r="E25" s="212" t="s">
        <v>164</v>
      </c>
      <c r="F25" s="212"/>
      <c r="G25" s="212"/>
      <c r="H25" s="212"/>
      <c r="I25" s="212"/>
      <c r="J25" s="306" t="s">
        <v>80</v>
      </c>
      <c r="K25" s="306"/>
      <c r="L25" s="306"/>
      <c r="M25" s="306"/>
      <c r="N25" s="306"/>
      <c r="O25" s="86"/>
    </row>
    <row r="26" spans="1:15" ht="20.100000000000001" customHeight="1" x14ac:dyDescent="0.2">
      <c r="A26" s="163"/>
      <c r="B26" s="162"/>
      <c r="C26" s="47"/>
      <c r="D26" s="28"/>
      <c r="E26" s="212"/>
      <c r="F26" s="212"/>
      <c r="G26" s="212"/>
      <c r="H26" s="212"/>
      <c r="I26" s="212"/>
      <c r="J26" s="306"/>
      <c r="K26" s="306"/>
      <c r="L26" s="306"/>
      <c r="M26" s="306"/>
      <c r="N26" s="306"/>
      <c r="O26" s="86"/>
    </row>
    <row r="27" spans="1:15" ht="20.100000000000001" customHeight="1" thickBot="1" x14ac:dyDescent="0.25">
      <c r="A27" s="158" t="s">
        <v>216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0"/>
    </row>
    <row r="28" spans="1:15" ht="12.75" customHeight="1" x14ac:dyDescent="0.2">
      <c r="B28" s="119" t="s">
        <v>25</v>
      </c>
      <c r="C28" s="40"/>
      <c r="D28" s="40"/>
      <c r="E28" s="40"/>
      <c r="F28" s="40"/>
      <c r="G28" s="40"/>
    </row>
    <row r="29" spans="1:15" x14ac:dyDescent="0.2">
      <c r="B29" s="202" t="s">
        <v>223</v>
      </c>
      <c r="C29" s="202"/>
      <c r="D29" s="202"/>
    </row>
  </sheetData>
  <mergeCells count="59">
    <mergeCell ref="B29:D29"/>
    <mergeCell ref="L5:O6"/>
    <mergeCell ref="L11:O12"/>
    <mergeCell ref="L17:O18"/>
    <mergeCell ref="L23:N24"/>
    <mergeCell ref="J25:N26"/>
    <mergeCell ref="F7:J8"/>
    <mergeCell ref="F13:J14"/>
    <mergeCell ref="F19:J20"/>
    <mergeCell ref="E25:I26"/>
    <mergeCell ref="C11:F12"/>
    <mergeCell ref="C17:F18"/>
    <mergeCell ref="D23:F24"/>
    <mergeCell ref="K7:O8"/>
    <mergeCell ref="G11:K12"/>
    <mergeCell ref="G17:K18"/>
    <mergeCell ref="G23:K24"/>
    <mergeCell ref="L3:O4"/>
    <mergeCell ref="K9:N10"/>
    <mergeCell ref="K15:N16"/>
    <mergeCell ref="L21:N22"/>
    <mergeCell ref="D21:H22"/>
    <mergeCell ref="D3:H4"/>
    <mergeCell ref="D9:H10"/>
    <mergeCell ref="D15:H16"/>
    <mergeCell ref="J3:K4"/>
    <mergeCell ref="J9:J10"/>
    <mergeCell ref="J15:J16"/>
    <mergeCell ref="K21:K22"/>
    <mergeCell ref="G5:K6"/>
    <mergeCell ref="K13:O14"/>
    <mergeCell ref="K19:O20"/>
    <mergeCell ref="C5:F6"/>
    <mergeCell ref="A27:O27"/>
    <mergeCell ref="A1:O1"/>
    <mergeCell ref="B3:B4"/>
    <mergeCell ref="B5:B6"/>
    <mergeCell ref="B7:B8"/>
    <mergeCell ref="A3:A4"/>
    <mergeCell ref="A5:A6"/>
    <mergeCell ref="A7:A8"/>
    <mergeCell ref="B25:B26"/>
    <mergeCell ref="A19:A20"/>
    <mergeCell ref="A23:A24"/>
    <mergeCell ref="A21:A22"/>
    <mergeCell ref="A25:A26"/>
    <mergeCell ref="B23:B24"/>
    <mergeCell ref="B19:B20"/>
    <mergeCell ref="B21:B22"/>
    <mergeCell ref="A17:A18"/>
    <mergeCell ref="B17:B18"/>
    <mergeCell ref="A15:A16"/>
    <mergeCell ref="A13:A14"/>
    <mergeCell ref="A9:A10"/>
    <mergeCell ref="A11:A12"/>
    <mergeCell ref="B11:B12"/>
    <mergeCell ref="B9:B10"/>
    <mergeCell ref="B15:B16"/>
    <mergeCell ref="B13:B14"/>
  </mergeCells>
  <phoneticPr fontId="3" type="noConversion"/>
  <printOptions horizontalCentered="1" verticalCentered="1"/>
  <pageMargins left="0.17" right="0.17" top="0.17" bottom="0.16" header="0.17" footer="0.16"/>
  <pageSetup paperSize="9" scale="9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9" t="s">
        <v>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5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101"/>
      <c r="D3" s="212" t="s">
        <v>167</v>
      </c>
      <c r="E3" s="212"/>
      <c r="F3" s="212"/>
      <c r="G3" s="212"/>
      <c r="H3" s="84"/>
      <c r="I3" s="84"/>
      <c r="J3" s="84"/>
      <c r="K3" s="84"/>
      <c r="L3" s="84"/>
      <c r="M3" s="84"/>
      <c r="N3" s="28"/>
      <c r="O3" s="56"/>
    </row>
    <row r="4" spans="1:15" ht="20.100000000000001" customHeight="1" x14ac:dyDescent="0.2">
      <c r="A4" s="163"/>
      <c r="B4" s="162"/>
      <c r="C4" s="101"/>
      <c r="D4" s="212"/>
      <c r="E4" s="212"/>
      <c r="F4" s="212"/>
      <c r="G4" s="212"/>
      <c r="H4" s="84"/>
      <c r="I4" s="84"/>
      <c r="J4" s="84"/>
      <c r="K4" s="84"/>
      <c r="L4" s="84"/>
      <c r="M4" s="84"/>
      <c r="N4" s="28"/>
      <c r="O4" s="56"/>
    </row>
    <row r="5" spans="1:15" s="88" customFormat="1" ht="20.100000000000001" customHeight="1" x14ac:dyDescent="0.2">
      <c r="A5" s="163">
        <f ca="1">LOOKUP(2,'Félévi időbeosztás'!I2:I15,'Félévi időbeosztás'!A2:A16)</f>
        <v>2</v>
      </c>
      <c r="B5" s="162">
        <f ca="1">LOOKUP(2,'Félévi időbeosztás'!I2:I15,'Félévi időbeosztás'!C2:C16)</f>
        <v>45190</v>
      </c>
      <c r="C5" s="101"/>
      <c r="D5" s="212" t="s">
        <v>169</v>
      </c>
      <c r="E5" s="212"/>
      <c r="F5" s="212"/>
      <c r="G5" s="212"/>
      <c r="H5" s="212"/>
      <c r="I5" s="212" t="s">
        <v>170</v>
      </c>
      <c r="J5" s="212"/>
      <c r="K5" s="212"/>
      <c r="L5" s="212"/>
      <c r="M5" s="28"/>
      <c r="N5" s="26"/>
      <c r="O5" s="75"/>
    </row>
    <row r="6" spans="1:15" s="88" customFormat="1" ht="20.100000000000001" customHeight="1" x14ac:dyDescent="0.2">
      <c r="A6" s="163"/>
      <c r="B6" s="162"/>
      <c r="C6" s="101"/>
      <c r="D6" s="212"/>
      <c r="E6" s="212"/>
      <c r="F6" s="212"/>
      <c r="G6" s="212"/>
      <c r="H6" s="212"/>
      <c r="I6" s="212"/>
      <c r="J6" s="212"/>
      <c r="K6" s="212"/>
      <c r="L6" s="212"/>
      <c r="M6" s="28"/>
      <c r="N6" s="26"/>
      <c r="O6" s="48"/>
    </row>
    <row r="7" spans="1:15" ht="20.100000000000001" customHeight="1" x14ac:dyDescent="0.2">
      <c r="A7" s="163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109"/>
      <c r="D7" s="212" t="s">
        <v>168</v>
      </c>
      <c r="E7" s="212"/>
      <c r="F7" s="212"/>
      <c r="G7" s="212"/>
      <c r="H7" s="306" t="s">
        <v>171</v>
      </c>
      <c r="I7" s="212"/>
      <c r="J7" s="212"/>
      <c r="K7" s="212" t="s">
        <v>175</v>
      </c>
      <c r="L7" s="212"/>
      <c r="M7" s="212"/>
      <c r="N7" s="212"/>
      <c r="O7" s="213"/>
    </row>
    <row r="8" spans="1:15" ht="20.100000000000001" customHeight="1" x14ac:dyDescent="0.2">
      <c r="A8" s="163"/>
      <c r="B8" s="162"/>
      <c r="C8" s="109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3"/>
    </row>
    <row r="9" spans="1:15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101"/>
      <c r="D9" s="212" t="s">
        <v>167</v>
      </c>
      <c r="E9" s="212"/>
      <c r="F9" s="212"/>
      <c r="G9" s="212"/>
      <c r="H9" s="94"/>
      <c r="I9" s="94"/>
      <c r="J9" s="94"/>
      <c r="K9" s="124"/>
      <c r="L9" s="124"/>
      <c r="M9" s="124"/>
      <c r="N9" s="28"/>
      <c r="O9" s="56"/>
    </row>
    <row r="10" spans="1:15" ht="20.100000000000001" customHeight="1" x14ac:dyDescent="0.2">
      <c r="A10" s="163"/>
      <c r="B10" s="162"/>
      <c r="C10" s="101"/>
      <c r="D10" s="212"/>
      <c r="E10" s="212"/>
      <c r="F10" s="212"/>
      <c r="G10" s="212"/>
      <c r="H10" s="94"/>
      <c r="I10" s="94"/>
      <c r="J10" s="94"/>
      <c r="K10" s="124"/>
      <c r="L10" s="124"/>
      <c r="M10" s="124"/>
      <c r="N10" s="28"/>
      <c r="O10" s="56"/>
    </row>
    <row r="11" spans="1:15" ht="20.100000000000001" customHeight="1" x14ac:dyDescent="0.2">
      <c r="A11" s="163">
        <f ca="1">LOOKUP(5,'Félévi időbeosztás'!I2:I15,'Félévi időbeosztás'!A2:A16)</f>
        <v>5</v>
      </c>
      <c r="B11" s="162">
        <f ca="1">LOOKUP(5,'Félévi időbeosztás'!I2:I15,'Félévi időbeosztás'!C2:C16)</f>
        <v>45211</v>
      </c>
      <c r="C11" s="101"/>
      <c r="D11" s="212" t="s">
        <v>169</v>
      </c>
      <c r="E11" s="212"/>
      <c r="F11" s="212"/>
      <c r="G11" s="212"/>
      <c r="H11" s="212"/>
      <c r="I11" s="212" t="s">
        <v>170</v>
      </c>
      <c r="J11" s="212"/>
      <c r="K11" s="212"/>
      <c r="L11" s="212"/>
      <c r="M11" s="28"/>
      <c r="N11" s="47"/>
      <c r="O11" s="76"/>
    </row>
    <row r="12" spans="1:15" ht="20.100000000000001" customHeight="1" x14ac:dyDescent="0.2">
      <c r="A12" s="163"/>
      <c r="B12" s="162"/>
      <c r="C12" s="101"/>
      <c r="D12" s="212"/>
      <c r="E12" s="212"/>
      <c r="F12" s="212"/>
      <c r="G12" s="212"/>
      <c r="H12" s="212"/>
      <c r="I12" s="212"/>
      <c r="J12" s="212"/>
      <c r="K12" s="212"/>
      <c r="L12" s="212"/>
      <c r="M12" s="28"/>
      <c r="N12" s="47"/>
      <c r="O12" s="56"/>
    </row>
    <row r="13" spans="1:15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100"/>
      <c r="D13" s="212" t="s">
        <v>168</v>
      </c>
      <c r="E13" s="212"/>
      <c r="F13" s="212"/>
      <c r="G13" s="212"/>
      <c r="H13" s="301" t="s">
        <v>171</v>
      </c>
      <c r="I13" s="301"/>
      <c r="J13" s="28"/>
      <c r="K13" s="212" t="s">
        <v>175</v>
      </c>
      <c r="L13" s="212"/>
      <c r="M13" s="212"/>
      <c r="N13" s="212"/>
      <c r="O13" s="213"/>
    </row>
    <row r="14" spans="1:15" ht="20.100000000000001" customHeight="1" x14ac:dyDescent="0.2">
      <c r="A14" s="163"/>
      <c r="B14" s="162"/>
      <c r="C14" s="100"/>
      <c r="D14" s="212"/>
      <c r="E14" s="212"/>
      <c r="F14" s="212"/>
      <c r="G14" s="212"/>
      <c r="H14" s="301"/>
      <c r="I14" s="301"/>
      <c r="J14" s="28"/>
      <c r="K14" s="212"/>
      <c r="L14" s="212"/>
      <c r="M14" s="212"/>
      <c r="N14" s="212"/>
      <c r="O14" s="213"/>
    </row>
    <row r="15" spans="1:15" ht="20.100000000000001" customHeight="1" x14ac:dyDescent="0.2">
      <c r="A15" s="163">
        <f ca="1">LOOKUP(7,'Félévi időbeosztás'!I2:I15,'Félévi időbeosztás'!A2:A16)</f>
        <v>7</v>
      </c>
      <c r="B15" s="162">
        <f ca="1">LOOKUP(7,'Félévi időbeosztás'!I2:I15,'Félévi időbeosztás'!C2:C16)</f>
        <v>45225</v>
      </c>
      <c r="C15" s="101"/>
      <c r="D15" s="212" t="s">
        <v>167</v>
      </c>
      <c r="E15" s="212"/>
      <c r="F15" s="212"/>
      <c r="G15" s="212"/>
      <c r="H15" s="94"/>
      <c r="I15" s="94"/>
      <c r="J15" s="94"/>
      <c r="K15" s="124"/>
      <c r="L15" s="124"/>
      <c r="M15" s="113"/>
      <c r="N15" s="28"/>
      <c r="O15" s="56"/>
    </row>
    <row r="16" spans="1:15" ht="20.100000000000001" customHeight="1" x14ac:dyDescent="0.2">
      <c r="A16" s="163"/>
      <c r="B16" s="162"/>
      <c r="C16" s="101"/>
      <c r="D16" s="212"/>
      <c r="E16" s="212"/>
      <c r="F16" s="212"/>
      <c r="G16" s="212"/>
      <c r="H16" s="94"/>
      <c r="I16" s="94"/>
      <c r="J16" s="94"/>
      <c r="K16" s="124"/>
      <c r="L16" s="124"/>
      <c r="M16" s="113"/>
      <c r="N16" s="28"/>
      <c r="O16" s="56"/>
    </row>
    <row r="17" spans="1:15" s="88" customFormat="1" ht="20.100000000000001" customHeight="1" x14ac:dyDescent="0.2">
      <c r="A17" s="163">
        <f ca="1">LOOKUP(8,'Félévi időbeosztás'!I2:I15,'Félévi időbeosztás'!A2:A16)</f>
        <v>8</v>
      </c>
      <c r="B17" s="162">
        <f ca="1">LOOKUP(8,'Félévi időbeosztás'!I2:I15,'Félévi időbeosztás'!C2:C16)</f>
        <v>45232</v>
      </c>
      <c r="C17" s="101"/>
      <c r="D17" s="212" t="s">
        <v>169</v>
      </c>
      <c r="E17" s="212"/>
      <c r="F17" s="212"/>
      <c r="G17" s="212"/>
      <c r="H17" s="212"/>
      <c r="I17" s="212" t="s">
        <v>170</v>
      </c>
      <c r="J17" s="212"/>
      <c r="K17" s="212"/>
      <c r="L17" s="212"/>
      <c r="M17" s="28"/>
      <c r="N17" s="28"/>
      <c r="O17" s="76"/>
    </row>
    <row r="18" spans="1:15" s="88" customFormat="1" ht="20.100000000000001" customHeight="1" x14ac:dyDescent="0.2">
      <c r="A18" s="163"/>
      <c r="B18" s="162"/>
      <c r="C18" s="101"/>
      <c r="D18" s="212"/>
      <c r="E18" s="212"/>
      <c r="F18" s="212"/>
      <c r="G18" s="212"/>
      <c r="H18" s="212"/>
      <c r="I18" s="212"/>
      <c r="J18" s="212"/>
      <c r="K18" s="212"/>
      <c r="L18" s="212"/>
      <c r="M18" s="28"/>
      <c r="N18" s="28"/>
      <c r="O18" s="56"/>
    </row>
    <row r="19" spans="1:15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101"/>
      <c r="D19" s="212" t="s">
        <v>168</v>
      </c>
      <c r="E19" s="212"/>
      <c r="F19" s="212"/>
      <c r="G19" s="212"/>
      <c r="H19" s="306" t="s">
        <v>171</v>
      </c>
      <c r="I19" s="212"/>
      <c r="J19" s="212"/>
      <c r="K19" s="212" t="s">
        <v>175</v>
      </c>
      <c r="L19" s="212"/>
      <c r="M19" s="212"/>
      <c r="N19" s="212"/>
      <c r="O19" s="213"/>
    </row>
    <row r="20" spans="1:15" ht="20.100000000000001" customHeight="1" x14ac:dyDescent="0.2">
      <c r="A20" s="163"/>
      <c r="B20" s="162"/>
      <c r="C20" s="101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3"/>
    </row>
    <row r="21" spans="1:15" ht="20.100000000000001" customHeight="1" x14ac:dyDescent="0.2">
      <c r="A21" s="163">
        <f ca="1">LOOKUP(10,'Félévi időbeosztás'!I2:I15,'Félévi időbeosztás'!A2:A16)</f>
        <v>10</v>
      </c>
      <c r="B21" s="162">
        <f ca="1">LOOKUP(10,'Félévi időbeosztás'!I2:I15,'Félévi időbeosztás'!C2:C16)</f>
        <v>45246</v>
      </c>
      <c r="C21" s="101"/>
      <c r="D21" s="84"/>
      <c r="E21" s="306" t="s">
        <v>167</v>
      </c>
      <c r="F21" s="212"/>
      <c r="G21" s="212"/>
      <c r="H21" s="94"/>
      <c r="I21" s="94"/>
      <c r="J21" s="94"/>
      <c r="K21" s="124"/>
      <c r="L21" s="124"/>
      <c r="M21" s="113"/>
      <c r="N21" s="47"/>
      <c r="O21" s="48"/>
    </row>
    <row r="22" spans="1:15" ht="20.100000000000001" customHeight="1" x14ac:dyDescent="0.2">
      <c r="A22" s="163"/>
      <c r="B22" s="162"/>
      <c r="C22" s="101"/>
      <c r="D22" s="84"/>
      <c r="E22" s="212"/>
      <c r="F22" s="212"/>
      <c r="G22" s="212"/>
      <c r="H22" s="94"/>
      <c r="I22" s="94"/>
      <c r="J22" s="94"/>
      <c r="K22" s="124"/>
      <c r="L22" s="124"/>
      <c r="M22" s="113"/>
      <c r="N22" s="47"/>
      <c r="O22" s="48"/>
    </row>
    <row r="23" spans="1:15" ht="20.100000000000001" customHeight="1" x14ac:dyDescent="0.2">
      <c r="A23" s="163">
        <f ca="1">LOOKUP(11,'Félévi időbeosztás'!I2:I15,'Félévi időbeosztás'!A2:A16)</f>
        <v>11</v>
      </c>
      <c r="B23" s="162">
        <f ca="1">LOOKUP(11,'Félévi időbeosztás'!I2:I15,'Félévi időbeosztás'!C2:C16)</f>
        <v>45253</v>
      </c>
      <c r="C23" s="101"/>
      <c r="D23" s="212" t="s">
        <v>169</v>
      </c>
      <c r="E23" s="212"/>
      <c r="F23" s="212"/>
      <c r="G23" s="212"/>
      <c r="H23" s="212"/>
      <c r="I23" s="306" t="s">
        <v>170</v>
      </c>
      <c r="J23" s="212"/>
      <c r="K23" s="212"/>
      <c r="L23" s="28"/>
      <c r="M23" s="28"/>
      <c r="N23" s="26"/>
      <c r="O23" s="56"/>
    </row>
    <row r="24" spans="1:15" ht="20.100000000000001" customHeight="1" x14ac:dyDescent="0.2">
      <c r="A24" s="163"/>
      <c r="B24" s="162"/>
      <c r="C24" s="101"/>
      <c r="D24" s="212"/>
      <c r="E24" s="212"/>
      <c r="F24" s="212"/>
      <c r="G24" s="212"/>
      <c r="H24" s="212"/>
      <c r="I24" s="212"/>
      <c r="J24" s="212"/>
      <c r="K24" s="212"/>
      <c r="L24" s="28"/>
      <c r="M24" s="28"/>
      <c r="N24" s="26"/>
      <c r="O24" s="56"/>
    </row>
    <row r="25" spans="1:15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101"/>
      <c r="D25" s="28"/>
      <c r="E25" s="306" t="s">
        <v>168</v>
      </c>
      <c r="F25" s="212"/>
      <c r="G25" s="212"/>
      <c r="H25" s="301" t="s">
        <v>171</v>
      </c>
      <c r="I25" s="301"/>
      <c r="J25" s="28"/>
      <c r="K25" s="212" t="s">
        <v>175</v>
      </c>
      <c r="L25" s="212"/>
      <c r="M25" s="212"/>
      <c r="N25" s="212"/>
      <c r="O25" s="213"/>
    </row>
    <row r="26" spans="1:15" ht="20.100000000000001" customHeight="1" x14ac:dyDescent="0.2">
      <c r="A26" s="163"/>
      <c r="B26" s="162"/>
      <c r="C26" s="101"/>
      <c r="D26" s="28"/>
      <c r="E26" s="212"/>
      <c r="F26" s="212"/>
      <c r="G26" s="212"/>
      <c r="H26" s="301"/>
      <c r="I26" s="301"/>
      <c r="J26" s="28"/>
      <c r="K26" s="212"/>
      <c r="L26" s="212"/>
      <c r="M26" s="212"/>
      <c r="N26" s="212"/>
      <c r="O26" s="213"/>
    </row>
    <row r="27" spans="1:15" ht="20.100000000000001" customHeight="1" thickBot="1" x14ac:dyDescent="0.25">
      <c r="A27" s="158" t="s">
        <v>217</v>
      </c>
      <c r="B27" s="159"/>
      <c r="C27" s="159"/>
      <c r="D27" s="159"/>
      <c r="E27" s="249"/>
      <c r="F27" s="249"/>
      <c r="G27" s="249"/>
      <c r="H27" s="249"/>
      <c r="I27" s="249"/>
      <c r="J27" s="249"/>
      <c r="K27" s="159"/>
      <c r="L27" s="249"/>
      <c r="M27" s="249"/>
      <c r="N27" s="249"/>
      <c r="O27" s="250"/>
    </row>
    <row r="28" spans="1:15" ht="12.75" customHeight="1" x14ac:dyDescent="0.2">
      <c r="D28" s="58"/>
    </row>
    <row r="29" spans="1:15" ht="12.75" customHeight="1" x14ac:dyDescent="0.2"/>
  </sheetData>
  <mergeCells count="50">
    <mergeCell ref="D7:G8"/>
    <mergeCell ref="K13:O14"/>
    <mergeCell ref="K19:O20"/>
    <mergeCell ref="D9:G10"/>
    <mergeCell ref="D15:G16"/>
    <mergeCell ref="I11:L12"/>
    <mergeCell ref="I17:L18"/>
    <mergeCell ref="D13:G14"/>
    <mergeCell ref="D17:H18"/>
    <mergeCell ref="H13:I14"/>
    <mergeCell ref="I23:K24"/>
    <mergeCell ref="E21:G22"/>
    <mergeCell ref="D19:G20"/>
    <mergeCell ref="E25:G26"/>
    <mergeCell ref="H19:J20"/>
    <mergeCell ref="D23:H24"/>
    <mergeCell ref="H25:I26"/>
    <mergeCell ref="K25:O26"/>
    <mergeCell ref="A11:A12"/>
    <mergeCell ref="D5:H6"/>
    <mergeCell ref="D11:H12"/>
    <mergeCell ref="A1:O1"/>
    <mergeCell ref="B3:B4"/>
    <mergeCell ref="B5:B6"/>
    <mergeCell ref="B7:B8"/>
    <mergeCell ref="B9:B10"/>
    <mergeCell ref="A3:A4"/>
    <mergeCell ref="A7:A8"/>
    <mergeCell ref="A5:A6"/>
    <mergeCell ref="A9:A10"/>
    <mergeCell ref="K7:O8"/>
    <mergeCell ref="D3:G4"/>
    <mergeCell ref="I5:L6"/>
    <mergeCell ref="H7:J8"/>
    <mergeCell ref="A27:O27"/>
    <mergeCell ref="B23:B24"/>
    <mergeCell ref="A15:A16"/>
    <mergeCell ref="A13:A14"/>
    <mergeCell ref="B11:B12"/>
    <mergeCell ref="A17:A18"/>
    <mergeCell ref="A21:A22"/>
    <mergeCell ref="A19:A20"/>
    <mergeCell ref="B13:B14"/>
    <mergeCell ref="B17:B18"/>
    <mergeCell ref="B19:B20"/>
    <mergeCell ref="B21:B22"/>
    <mergeCell ref="B15:B16"/>
    <mergeCell ref="B25:B26"/>
    <mergeCell ref="A25:A26"/>
    <mergeCell ref="A23:A24"/>
  </mergeCells>
  <phoneticPr fontId="3" type="noConversion"/>
  <printOptions horizontalCentered="1" verticalCentered="1"/>
  <pageMargins left="0.17" right="0.17" top="0.17" bottom="0.16" header="0.17" footer="0.16"/>
  <pageSetup paperSize="9" scale="9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customHeight="1" x14ac:dyDescent="0.2">
      <c r="A1" s="199" t="s">
        <v>63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5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22"/>
      <c r="D3" s="306" t="s">
        <v>38</v>
      </c>
      <c r="E3" s="306"/>
      <c r="F3" s="212" t="s">
        <v>62</v>
      </c>
      <c r="G3" s="212"/>
      <c r="H3" s="84"/>
      <c r="I3" s="212" t="s">
        <v>46</v>
      </c>
      <c r="J3" s="212"/>
      <c r="K3" s="212"/>
      <c r="L3" s="306" t="s">
        <v>176</v>
      </c>
      <c r="M3" s="306"/>
      <c r="N3" s="306"/>
      <c r="O3" s="48"/>
    </row>
    <row r="4" spans="1:15" ht="20.100000000000001" customHeight="1" x14ac:dyDescent="0.2">
      <c r="A4" s="163"/>
      <c r="B4" s="162"/>
      <c r="C4" s="22"/>
      <c r="D4" s="306"/>
      <c r="E4" s="306"/>
      <c r="F4" s="212"/>
      <c r="G4" s="212"/>
      <c r="H4" s="84"/>
      <c r="I4" s="212"/>
      <c r="J4" s="212"/>
      <c r="K4" s="212"/>
      <c r="L4" s="306"/>
      <c r="M4" s="306"/>
      <c r="N4" s="306"/>
      <c r="O4" s="48"/>
    </row>
    <row r="5" spans="1:15" ht="20.100000000000001" customHeight="1" x14ac:dyDescent="0.2">
      <c r="A5" s="163">
        <f ca="1">LOOKUP(2,'Félévi időbeosztás'!I2:I15,'Félévi időbeosztás'!A2:A16)</f>
        <v>2</v>
      </c>
      <c r="B5" s="162">
        <f ca="1">LOOKUP(2,'Félévi időbeosztás'!I2:I15,'Félévi időbeosztás'!C2:C16)</f>
        <v>45190</v>
      </c>
      <c r="C5" s="22"/>
      <c r="D5" s="28"/>
      <c r="E5" s="28"/>
      <c r="F5" s="177" t="s">
        <v>99</v>
      </c>
      <c r="G5" s="178"/>
      <c r="H5" s="179"/>
      <c r="I5" s="177" t="s">
        <v>51</v>
      </c>
      <c r="J5" s="178"/>
      <c r="K5" s="179"/>
      <c r="L5" s="28"/>
      <c r="M5" s="28"/>
      <c r="N5" s="99"/>
      <c r="O5" s="57"/>
    </row>
    <row r="6" spans="1:15" ht="20.100000000000001" customHeight="1" x14ac:dyDescent="0.2">
      <c r="A6" s="163"/>
      <c r="B6" s="162"/>
      <c r="C6" s="22"/>
      <c r="D6" s="28"/>
      <c r="E6" s="28"/>
      <c r="F6" s="180"/>
      <c r="G6" s="181"/>
      <c r="H6" s="182"/>
      <c r="I6" s="180"/>
      <c r="J6" s="181"/>
      <c r="K6" s="182"/>
      <c r="L6" s="28"/>
      <c r="M6" s="28"/>
      <c r="N6" s="99"/>
      <c r="O6" s="57"/>
    </row>
    <row r="7" spans="1:15" ht="20.100000000000001" customHeight="1" x14ac:dyDescent="0.2">
      <c r="A7" s="163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22"/>
      <c r="D7" s="168" t="s">
        <v>173</v>
      </c>
      <c r="E7" s="168"/>
      <c r="F7" s="168"/>
      <c r="G7" s="168"/>
      <c r="H7" s="262" t="s">
        <v>98</v>
      </c>
      <c r="I7" s="262"/>
      <c r="J7" s="28"/>
      <c r="K7" s="28"/>
      <c r="L7" s="28"/>
      <c r="M7" s="28"/>
      <c r="N7" s="100"/>
      <c r="O7" s="57"/>
    </row>
    <row r="8" spans="1:15" ht="20.100000000000001" customHeight="1" x14ac:dyDescent="0.2">
      <c r="A8" s="163"/>
      <c r="B8" s="162"/>
      <c r="C8" s="22"/>
      <c r="D8" s="168"/>
      <c r="E8" s="168"/>
      <c r="F8" s="168"/>
      <c r="G8" s="168"/>
      <c r="H8" s="262"/>
      <c r="I8" s="262"/>
      <c r="J8" s="28"/>
      <c r="K8" s="28"/>
      <c r="L8" s="28"/>
      <c r="M8" s="28"/>
      <c r="N8" s="100"/>
      <c r="O8" s="57"/>
    </row>
    <row r="9" spans="1:15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22"/>
      <c r="D9" s="306" t="s">
        <v>38</v>
      </c>
      <c r="E9" s="306"/>
      <c r="F9" s="212" t="s">
        <v>62</v>
      </c>
      <c r="G9" s="212"/>
      <c r="H9" s="84"/>
      <c r="I9" s="212" t="s">
        <v>46</v>
      </c>
      <c r="J9" s="212"/>
      <c r="K9" s="212"/>
      <c r="L9" s="306" t="s">
        <v>176</v>
      </c>
      <c r="M9" s="306"/>
      <c r="N9" s="306"/>
      <c r="O9" s="56"/>
    </row>
    <row r="10" spans="1:15" ht="20.100000000000001" customHeight="1" x14ac:dyDescent="0.2">
      <c r="A10" s="163"/>
      <c r="B10" s="162"/>
      <c r="C10" s="22"/>
      <c r="D10" s="306"/>
      <c r="E10" s="306"/>
      <c r="F10" s="212"/>
      <c r="G10" s="212"/>
      <c r="H10" s="84"/>
      <c r="I10" s="212"/>
      <c r="J10" s="212"/>
      <c r="K10" s="212"/>
      <c r="L10" s="306"/>
      <c r="M10" s="306"/>
      <c r="N10" s="306"/>
      <c r="O10" s="56"/>
    </row>
    <row r="11" spans="1:15" ht="20.100000000000001" customHeight="1" x14ac:dyDescent="0.2">
      <c r="A11" s="163">
        <f ca="1">LOOKUP(5,'Félévi időbeosztás'!I2:I15,'Félévi időbeosztás'!A2:A16)</f>
        <v>5</v>
      </c>
      <c r="B11" s="162">
        <f ca="1">LOOKUP(5,'Félévi időbeosztás'!I2:I15,'Félévi időbeosztás'!C2:C16)</f>
        <v>45211</v>
      </c>
      <c r="C11" s="24"/>
      <c r="D11" s="28"/>
      <c r="E11" s="28"/>
      <c r="F11" s="177" t="s">
        <v>99</v>
      </c>
      <c r="G11" s="178"/>
      <c r="H11" s="179"/>
      <c r="I11" s="177" t="s">
        <v>51</v>
      </c>
      <c r="J11" s="178"/>
      <c r="K11" s="179"/>
      <c r="L11" s="28"/>
      <c r="M11" s="28"/>
      <c r="N11" s="99"/>
      <c r="O11" s="48"/>
    </row>
    <row r="12" spans="1:15" ht="20.100000000000001" customHeight="1" x14ac:dyDescent="0.2">
      <c r="A12" s="163"/>
      <c r="B12" s="162"/>
      <c r="C12" s="24"/>
      <c r="D12" s="28"/>
      <c r="E12" s="28"/>
      <c r="F12" s="180"/>
      <c r="G12" s="181"/>
      <c r="H12" s="182"/>
      <c r="I12" s="180"/>
      <c r="J12" s="181"/>
      <c r="K12" s="182"/>
      <c r="L12" s="28"/>
      <c r="M12" s="28"/>
      <c r="N12" s="99"/>
      <c r="O12" s="48"/>
    </row>
    <row r="13" spans="1:15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22"/>
      <c r="D13" s="262" t="s">
        <v>98</v>
      </c>
      <c r="E13" s="262"/>
      <c r="F13" s="251" t="s">
        <v>172</v>
      </c>
      <c r="G13" s="252"/>
      <c r="H13" s="252"/>
      <c r="I13" s="252"/>
      <c r="J13" s="252"/>
      <c r="K13" s="252"/>
      <c r="L13" s="252"/>
      <c r="M13" s="253"/>
      <c r="N13" s="100"/>
      <c r="O13" s="48"/>
    </row>
    <row r="14" spans="1:15" ht="20.100000000000001" customHeight="1" x14ac:dyDescent="0.2">
      <c r="A14" s="163"/>
      <c r="B14" s="162"/>
      <c r="C14" s="22"/>
      <c r="D14" s="262"/>
      <c r="E14" s="262"/>
      <c r="F14" s="254"/>
      <c r="G14" s="255"/>
      <c r="H14" s="255"/>
      <c r="I14" s="255"/>
      <c r="J14" s="255"/>
      <c r="K14" s="255"/>
      <c r="L14" s="255"/>
      <c r="M14" s="256"/>
      <c r="N14" s="100"/>
      <c r="O14" s="48"/>
    </row>
    <row r="15" spans="1:15" ht="20.100000000000001" customHeight="1" x14ac:dyDescent="0.2">
      <c r="A15" s="163">
        <f ca="1">LOOKUP(7,'Félévi időbeosztás'!I2:I15,'Félévi időbeosztás'!A2:A16)</f>
        <v>7</v>
      </c>
      <c r="B15" s="162">
        <f ca="1">LOOKUP(7,'Félévi időbeosztás'!I2:I15,'Félévi időbeosztás'!C2:C16)</f>
        <v>45225</v>
      </c>
      <c r="C15" s="22"/>
      <c r="D15" s="306" t="s">
        <v>38</v>
      </c>
      <c r="E15" s="306"/>
      <c r="F15" s="212" t="s">
        <v>62</v>
      </c>
      <c r="G15" s="212"/>
      <c r="H15" s="84"/>
      <c r="I15" s="212" t="s">
        <v>46</v>
      </c>
      <c r="J15" s="212"/>
      <c r="K15" s="212"/>
      <c r="L15" s="306" t="s">
        <v>176</v>
      </c>
      <c r="M15" s="306"/>
      <c r="N15" s="306"/>
      <c r="O15" s="56"/>
    </row>
    <row r="16" spans="1:15" ht="20.100000000000001" customHeight="1" x14ac:dyDescent="0.2">
      <c r="A16" s="163"/>
      <c r="B16" s="162"/>
      <c r="C16" s="22"/>
      <c r="D16" s="306"/>
      <c r="E16" s="306"/>
      <c r="F16" s="212"/>
      <c r="G16" s="212"/>
      <c r="H16" s="84"/>
      <c r="I16" s="212"/>
      <c r="J16" s="212"/>
      <c r="K16" s="212"/>
      <c r="L16" s="306"/>
      <c r="M16" s="306"/>
      <c r="N16" s="306"/>
      <c r="O16" s="56"/>
    </row>
    <row r="17" spans="1:15" ht="20.100000000000001" customHeight="1" x14ac:dyDescent="0.2">
      <c r="A17" s="163">
        <f ca="1">LOOKUP(8,'Félévi időbeosztás'!I2:I15,'Félévi időbeosztás'!A2:A16)</f>
        <v>8</v>
      </c>
      <c r="B17" s="162">
        <f ca="1">LOOKUP(8,'Félévi időbeosztás'!I2:I15,'Félévi időbeosztás'!C2:C16)</f>
        <v>45232</v>
      </c>
      <c r="C17" s="24"/>
      <c r="D17" s="28"/>
      <c r="E17" s="28"/>
      <c r="F17" s="177" t="s">
        <v>99</v>
      </c>
      <c r="G17" s="178"/>
      <c r="H17" s="179"/>
      <c r="I17" s="177" t="s">
        <v>51</v>
      </c>
      <c r="J17" s="178"/>
      <c r="K17" s="179"/>
      <c r="L17" s="28"/>
      <c r="M17" s="28"/>
      <c r="N17" s="101"/>
      <c r="O17" s="48"/>
    </row>
    <row r="18" spans="1:15" ht="20.100000000000001" customHeight="1" x14ac:dyDescent="0.2">
      <c r="A18" s="163"/>
      <c r="B18" s="162"/>
      <c r="C18" s="24"/>
      <c r="D18" s="28"/>
      <c r="E18" s="28"/>
      <c r="F18" s="180"/>
      <c r="G18" s="181"/>
      <c r="H18" s="182"/>
      <c r="I18" s="180"/>
      <c r="J18" s="181"/>
      <c r="K18" s="182"/>
      <c r="L18" s="28"/>
      <c r="M18" s="28"/>
      <c r="N18" s="101"/>
      <c r="O18" s="48"/>
    </row>
    <row r="19" spans="1:15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22"/>
      <c r="D19" s="262" t="s">
        <v>98</v>
      </c>
      <c r="E19" s="262"/>
      <c r="F19" s="251" t="s">
        <v>172</v>
      </c>
      <c r="G19" s="252"/>
      <c r="H19" s="252"/>
      <c r="I19" s="252"/>
      <c r="J19" s="252"/>
      <c r="K19" s="252"/>
      <c r="L19" s="252"/>
      <c r="M19" s="253"/>
      <c r="N19" s="100"/>
      <c r="O19" s="48"/>
    </row>
    <row r="20" spans="1:15" ht="20.100000000000001" customHeight="1" x14ac:dyDescent="0.2">
      <c r="A20" s="163"/>
      <c r="B20" s="162"/>
      <c r="C20" s="22"/>
      <c r="D20" s="262"/>
      <c r="E20" s="262"/>
      <c r="F20" s="254"/>
      <c r="G20" s="255"/>
      <c r="H20" s="255"/>
      <c r="I20" s="255"/>
      <c r="J20" s="255"/>
      <c r="K20" s="255"/>
      <c r="L20" s="255"/>
      <c r="M20" s="256"/>
      <c r="N20" s="100"/>
      <c r="O20" s="48"/>
    </row>
    <row r="21" spans="1:15" ht="20.100000000000001" customHeight="1" x14ac:dyDescent="0.2">
      <c r="A21" s="163">
        <f ca="1">LOOKUP(10,'Félévi időbeosztás'!I2:I15,'Félévi időbeosztás'!A2:A16)</f>
        <v>10</v>
      </c>
      <c r="B21" s="162">
        <f ca="1">LOOKUP(10,'Félévi időbeosztás'!I2:I15,'Félévi időbeosztás'!C2:C16)</f>
        <v>45246</v>
      </c>
      <c r="C21" s="22"/>
      <c r="D21" s="306" t="s">
        <v>38</v>
      </c>
      <c r="E21" s="306"/>
      <c r="F21" s="212" t="s">
        <v>62</v>
      </c>
      <c r="G21" s="212"/>
      <c r="H21" s="84"/>
      <c r="I21" s="212" t="s">
        <v>46</v>
      </c>
      <c r="J21" s="212"/>
      <c r="K21" s="212"/>
      <c r="L21" s="306" t="s">
        <v>176</v>
      </c>
      <c r="M21" s="306"/>
      <c r="N21" s="306"/>
      <c r="O21" s="56"/>
    </row>
    <row r="22" spans="1:15" ht="20.100000000000001" customHeight="1" x14ac:dyDescent="0.2">
      <c r="A22" s="163"/>
      <c r="B22" s="162"/>
      <c r="C22" s="22"/>
      <c r="D22" s="306"/>
      <c r="E22" s="306"/>
      <c r="F22" s="212"/>
      <c r="G22" s="212"/>
      <c r="H22" s="84"/>
      <c r="I22" s="212"/>
      <c r="J22" s="212"/>
      <c r="K22" s="212"/>
      <c r="L22" s="306"/>
      <c r="M22" s="306"/>
      <c r="N22" s="306"/>
      <c r="O22" s="56"/>
    </row>
    <row r="23" spans="1:15" ht="20.100000000000001" customHeight="1" x14ac:dyDescent="0.2">
      <c r="A23" s="163">
        <f ca="1">LOOKUP(11,'Félévi időbeosztás'!I2:I15,'Félévi időbeosztás'!A2:A16)</f>
        <v>11</v>
      </c>
      <c r="B23" s="162">
        <f ca="1">LOOKUP(11,'Félévi időbeosztás'!I2:I15,'Félévi időbeosztás'!C2:C16)</f>
        <v>45253</v>
      </c>
      <c r="C23" s="22"/>
      <c r="D23" s="28"/>
      <c r="E23" s="28"/>
      <c r="F23" s="177" t="s">
        <v>99</v>
      </c>
      <c r="G23" s="178"/>
      <c r="H23" s="179"/>
      <c r="I23" s="177" t="s">
        <v>51</v>
      </c>
      <c r="J23" s="178"/>
      <c r="K23" s="179"/>
      <c r="L23" s="28"/>
      <c r="M23" s="28"/>
      <c r="N23" s="99"/>
      <c r="O23" s="56"/>
    </row>
    <row r="24" spans="1:15" ht="20.100000000000001" customHeight="1" x14ac:dyDescent="0.2">
      <c r="A24" s="163"/>
      <c r="B24" s="162"/>
      <c r="C24" s="22"/>
      <c r="D24" s="28"/>
      <c r="E24" s="28"/>
      <c r="F24" s="180"/>
      <c r="G24" s="181"/>
      <c r="H24" s="182"/>
      <c r="I24" s="180"/>
      <c r="J24" s="181"/>
      <c r="K24" s="182"/>
      <c r="L24" s="28"/>
      <c r="M24" s="28"/>
      <c r="N24" s="99"/>
      <c r="O24" s="56"/>
    </row>
    <row r="25" spans="1:15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22"/>
      <c r="D25" s="168" t="s">
        <v>173</v>
      </c>
      <c r="E25" s="168"/>
      <c r="F25" s="168"/>
      <c r="G25" s="168"/>
      <c r="H25" s="262" t="s">
        <v>98</v>
      </c>
      <c r="I25" s="262"/>
      <c r="J25" s="28"/>
      <c r="K25" s="28"/>
      <c r="L25" s="28"/>
      <c r="M25" s="28"/>
      <c r="N25" s="100"/>
      <c r="O25" s="66"/>
    </row>
    <row r="26" spans="1:15" ht="20.100000000000001" customHeight="1" x14ac:dyDescent="0.2">
      <c r="A26" s="163"/>
      <c r="B26" s="162"/>
      <c r="C26" s="22"/>
      <c r="D26" s="168"/>
      <c r="E26" s="168"/>
      <c r="F26" s="168"/>
      <c r="G26" s="168"/>
      <c r="H26" s="262"/>
      <c r="I26" s="262"/>
      <c r="J26" s="28"/>
      <c r="K26" s="28"/>
      <c r="L26" s="28"/>
      <c r="M26" s="28"/>
      <c r="N26" s="100"/>
      <c r="O26" s="57"/>
    </row>
    <row r="27" spans="1:15" ht="20.100000000000001" customHeight="1" thickBot="1" x14ac:dyDescent="0.25">
      <c r="A27" s="158" t="s">
        <v>218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249"/>
      <c r="M27" s="249"/>
      <c r="N27" s="249"/>
      <c r="O27" s="160"/>
    </row>
    <row r="28" spans="1:15" ht="12.75" customHeight="1" x14ac:dyDescent="0.2">
      <c r="B28" s="118">
        <v>224</v>
      </c>
      <c r="C28" s="58"/>
      <c r="D28" s="58"/>
    </row>
  </sheetData>
  <mergeCells count="58">
    <mergeCell ref="D15:E16"/>
    <mergeCell ref="D21:E22"/>
    <mergeCell ref="F11:H12"/>
    <mergeCell ref="F17:H18"/>
    <mergeCell ref="D19:E20"/>
    <mergeCell ref="F19:M20"/>
    <mergeCell ref="I11:K12"/>
    <mergeCell ref="I17:K18"/>
    <mergeCell ref="L9:N10"/>
    <mergeCell ref="L15:N16"/>
    <mergeCell ref="L21:N22"/>
    <mergeCell ref="I3:K4"/>
    <mergeCell ref="F5:H6"/>
    <mergeCell ref="D7:G8"/>
    <mergeCell ref="H7:I8"/>
    <mergeCell ref="D13:E14"/>
    <mergeCell ref="F13:M14"/>
    <mergeCell ref="I9:K10"/>
    <mergeCell ref="I15:K16"/>
    <mergeCell ref="I21:K22"/>
    <mergeCell ref="F9:G10"/>
    <mergeCell ref="F15:G16"/>
    <mergeCell ref="F21:G22"/>
    <mergeCell ref="D9:E10"/>
    <mergeCell ref="A9:A10"/>
    <mergeCell ref="B21:B22"/>
    <mergeCell ref="B11:B12"/>
    <mergeCell ref="B13:B14"/>
    <mergeCell ref="B17:B18"/>
    <mergeCell ref="B19:B20"/>
    <mergeCell ref="B15:B16"/>
    <mergeCell ref="A19:A20"/>
    <mergeCell ref="A17:A18"/>
    <mergeCell ref="A11:A12"/>
    <mergeCell ref="A15:A16"/>
    <mergeCell ref="B9:B10"/>
    <mergeCell ref="A13:A14"/>
    <mergeCell ref="A21:A22"/>
    <mergeCell ref="B23:B24"/>
    <mergeCell ref="B25:B26"/>
    <mergeCell ref="A27:O27"/>
    <mergeCell ref="A23:A24"/>
    <mergeCell ref="A25:A26"/>
    <mergeCell ref="F23:H24"/>
    <mergeCell ref="D25:G26"/>
    <mergeCell ref="H25:I26"/>
    <mergeCell ref="I23:K24"/>
    <mergeCell ref="A1:O1"/>
    <mergeCell ref="B3:B4"/>
    <mergeCell ref="B5:B6"/>
    <mergeCell ref="B7:B8"/>
    <mergeCell ref="A3:A4"/>
    <mergeCell ref="A5:A6"/>
    <mergeCell ref="A7:A8"/>
    <mergeCell ref="I5:K6"/>
    <mergeCell ref="D3:E4"/>
    <mergeCell ref="F3:G4"/>
    <mergeCell ref="L3:N4"/>
  </mergeCells>
  <phoneticPr fontId="3" type="noConversion"/>
  <printOptions horizontalCentered="1" verticalCentered="1"/>
  <pageMargins left="0.17" right="0.17" top="0.17" bottom="0.16" header="0.17" footer="0.16"/>
  <pageSetup paperSize="9" scale="91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customHeight="1" x14ac:dyDescent="0.2">
      <c r="A1" s="199" t="s">
        <v>82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5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47"/>
      <c r="D3" s="84"/>
      <c r="E3" s="84"/>
      <c r="F3" s="84"/>
      <c r="G3" s="84"/>
      <c r="H3" s="84"/>
      <c r="I3" s="99"/>
      <c r="J3" s="101"/>
      <c r="K3" s="101"/>
      <c r="L3" s="101"/>
      <c r="M3" s="101"/>
      <c r="N3" s="101"/>
      <c r="O3" s="23"/>
    </row>
    <row r="4" spans="1:15" ht="20.100000000000001" customHeight="1" x14ac:dyDescent="0.2">
      <c r="A4" s="163"/>
      <c r="B4" s="162"/>
      <c r="C4" s="67"/>
      <c r="D4" s="84"/>
      <c r="E4" s="84"/>
      <c r="F4" s="84"/>
      <c r="G4" s="84"/>
      <c r="H4" s="84"/>
      <c r="I4" s="99"/>
      <c r="J4" s="101"/>
      <c r="K4" s="101"/>
      <c r="L4" s="101"/>
      <c r="M4" s="101"/>
      <c r="N4" s="101"/>
      <c r="O4" s="23"/>
    </row>
    <row r="5" spans="1:15" ht="20.100000000000001" customHeight="1" x14ac:dyDescent="0.2">
      <c r="A5" s="163">
        <f ca="1">LOOKUP(2,'Félévi időbeosztás'!I2:I15,'Félévi időbeosztás'!A2:A16)</f>
        <v>2</v>
      </c>
      <c r="B5" s="162">
        <f ca="1">LOOKUP(2,'Félévi időbeosztás'!I2:I15,'Félévi időbeosztás'!C2:C16)</f>
        <v>45190</v>
      </c>
      <c r="C5" s="44"/>
      <c r="D5" s="262" t="s">
        <v>174</v>
      </c>
      <c r="E5" s="262"/>
      <c r="F5" s="262"/>
      <c r="G5" s="262" t="s">
        <v>104</v>
      </c>
      <c r="H5" s="262"/>
      <c r="I5" s="41"/>
      <c r="J5" s="28"/>
      <c r="K5" s="28"/>
      <c r="L5" s="28"/>
      <c r="M5" s="28"/>
      <c r="N5" s="28"/>
      <c r="O5" s="50"/>
    </row>
    <row r="6" spans="1:15" ht="20.100000000000001" customHeight="1" x14ac:dyDescent="0.2">
      <c r="A6" s="163"/>
      <c r="B6" s="162"/>
      <c r="C6" s="44"/>
      <c r="D6" s="262"/>
      <c r="E6" s="262"/>
      <c r="F6" s="262"/>
      <c r="G6" s="262"/>
      <c r="H6" s="262"/>
      <c r="I6" s="41"/>
      <c r="J6" s="28"/>
      <c r="K6" s="28"/>
      <c r="L6" s="28"/>
      <c r="M6" s="28"/>
      <c r="N6" s="28"/>
      <c r="O6" s="50"/>
    </row>
    <row r="7" spans="1:15" ht="20.100000000000001" customHeight="1" x14ac:dyDescent="0.2">
      <c r="A7" s="163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65"/>
      <c r="D7" s="362" t="s">
        <v>81</v>
      </c>
      <c r="E7" s="362"/>
      <c r="F7" s="362" t="s">
        <v>64</v>
      </c>
      <c r="G7" s="362"/>
      <c r="H7" s="84"/>
      <c r="I7" s="364" t="s">
        <v>177</v>
      </c>
      <c r="J7" s="364"/>
      <c r="K7" s="363" t="s">
        <v>37</v>
      </c>
      <c r="L7" s="363"/>
      <c r="M7" s="126"/>
      <c r="N7" s="113"/>
      <c r="O7" s="23"/>
    </row>
    <row r="8" spans="1:15" ht="20.100000000000001" customHeight="1" x14ac:dyDescent="0.2">
      <c r="A8" s="163"/>
      <c r="B8" s="162"/>
      <c r="C8" s="67"/>
      <c r="D8" s="362"/>
      <c r="E8" s="362"/>
      <c r="F8" s="362"/>
      <c r="G8" s="362"/>
      <c r="H8" s="84"/>
      <c r="I8" s="364"/>
      <c r="J8" s="364"/>
      <c r="K8" s="363"/>
      <c r="L8" s="363"/>
      <c r="M8" s="126"/>
      <c r="N8" s="113"/>
      <c r="O8" s="23"/>
    </row>
    <row r="9" spans="1:15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47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23"/>
    </row>
    <row r="10" spans="1:15" ht="20.100000000000001" customHeight="1" x14ac:dyDescent="0.2">
      <c r="A10" s="163"/>
      <c r="B10" s="162"/>
      <c r="C10" s="47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23"/>
    </row>
    <row r="11" spans="1:15" ht="20.100000000000001" customHeight="1" x14ac:dyDescent="0.2">
      <c r="A11" s="163">
        <f ca="1">LOOKUP(5,'Félévi időbeosztás'!I2:I15,'Félévi időbeosztás'!A2:A16)</f>
        <v>5</v>
      </c>
      <c r="B11" s="162">
        <f ca="1">LOOKUP(5,'Félévi időbeosztás'!I2:I15,'Félévi időbeosztás'!C2:C16)</f>
        <v>45211</v>
      </c>
      <c r="C11" s="44"/>
      <c r="D11" s="262" t="s">
        <v>174</v>
      </c>
      <c r="E11" s="262"/>
      <c r="F11" s="262"/>
      <c r="G11" s="262" t="s">
        <v>104</v>
      </c>
      <c r="H11" s="262"/>
      <c r="I11" s="41"/>
      <c r="J11" s="28"/>
      <c r="K11" s="28"/>
      <c r="L11" s="28"/>
      <c r="M11" s="28"/>
      <c r="N11" s="28"/>
      <c r="O11" s="27"/>
    </row>
    <row r="12" spans="1:15" ht="20.100000000000001" customHeight="1" x14ac:dyDescent="0.2">
      <c r="A12" s="163"/>
      <c r="B12" s="162"/>
      <c r="C12" s="44"/>
      <c r="D12" s="262"/>
      <c r="E12" s="262"/>
      <c r="F12" s="262"/>
      <c r="G12" s="262"/>
      <c r="H12" s="262"/>
      <c r="I12" s="41"/>
      <c r="J12" s="28"/>
      <c r="K12" s="28"/>
      <c r="L12" s="28"/>
      <c r="M12" s="28"/>
      <c r="N12" s="28"/>
      <c r="O12" s="27"/>
    </row>
    <row r="13" spans="1:15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47"/>
      <c r="D13" s="362" t="s">
        <v>81</v>
      </c>
      <c r="E13" s="362"/>
      <c r="F13" s="362" t="s">
        <v>64</v>
      </c>
      <c r="G13" s="362"/>
      <c r="H13" s="111"/>
      <c r="I13" s="364" t="s">
        <v>177</v>
      </c>
      <c r="J13" s="364"/>
      <c r="K13" s="363" t="s">
        <v>37</v>
      </c>
      <c r="L13" s="363"/>
      <c r="M13" s="113"/>
      <c r="N13" s="124"/>
      <c r="O13" s="23"/>
    </row>
    <row r="14" spans="1:15" ht="20.100000000000001" customHeight="1" x14ac:dyDescent="0.2">
      <c r="A14" s="163"/>
      <c r="B14" s="162"/>
      <c r="C14" s="47"/>
      <c r="D14" s="362"/>
      <c r="E14" s="362"/>
      <c r="F14" s="362"/>
      <c r="G14" s="362"/>
      <c r="H14" s="111"/>
      <c r="I14" s="364"/>
      <c r="J14" s="364"/>
      <c r="K14" s="363"/>
      <c r="L14" s="363"/>
      <c r="M14" s="113"/>
      <c r="N14" s="124"/>
      <c r="O14" s="23"/>
    </row>
    <row r="15" spans="1:15" ht="20.100000000000001" customHeight="1" x14ac:dyDescent="0.2">
      <c r="A15" s="163">
        <f ca="1">LOOKUP(7,'Félévi időbeosztás'!I2:I15,'Félévi időbeosztás'!A2:A16)</f>
        <v>7</v>
      </c>
      <c r="B15" s="162">
        <f ca="1">LOOKUP(7,'Félévi időbeosztás'!I2:I15,'Félévi időbeosztás'!C2:C16)</f>
        <v>45225</v>
      </c>
      <c r="C15" s="47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23"/>
    </row>
    <row r="16" spans="1:15" ht="20.100000000000001" customHeight="1" x14ac:dyDescent="0.2">
      <c r="A16" s="163"/>
      <c r="B16" s="162"/>
      <c r="C16" s="47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23"/>
    </row>
    <row r="17" spans="1:15" ht="20.100000000000001" customHeight="1" x14ac:dyDescent="0.2">
      <c r="A17" s="163">
        <f ca="1">LOOKUP(8,'Félévi időbeosztás'!I2:I15,'Félévi időbeosztás'!A2:A16)</f>
        <v>8</v>
      </c>
      <c r="B17" s="162">
        <f ca="1">LOOKUP(8,'Félévi időbeosztás'!I2:I15,'Félévi időbeosztás'!C2:C16)</f>
        <v>45232</v>
      </c>
      <c r="C17" s="47"/>
      <c r="D17" s="262" t="s">
        <v>174</v>
      </c>
      <c r="E17" s="262"/>
      <c r="F17" s="262"/>
      <c r="G17" s="262" t="s">
        <v>104</v>
      </c>
      <c r="H17" s="262"/>
      <c r="I17" s="41"/>
      <c r="J17" s="28"/>
      <c r="K17" s="28"/>
      <c r="L17" s="28"/>
      <c r="M17" s="28"/>
      <c r="N17" s="28"/>
      <c r="O17" s="23"/>
    </row>
    <row r="18" spans="1:15" ht="20.100000000000001" customHeight="1" x14ac:dyDescent="0.2">
      <c r="A18" s="163"/>
      <c r="B18" s="162"/>
      <c r="C18" s="47"/>
      <c r="D18" s="262"/>
      <c r="E18" s="262"/>
      <c r="F18" s="262"/>
      <c r="G18" s="262"/>
      <c r="H18" s="262"/>
      <c r="I18" s="41"/>
      <c r="J18" s="28"/>
      <c r="K18" s="28"/>
      <c r="L18" s="28"/>
      <c r="M18" s="28"/>
      <c r="N18" s="28"/>
      <c r="O18" s="23"/>
    </row>
    <row r="19" spans="1:15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47"/>
      <c r="D19" s="362" t="s">
        <v>81</v>
      </c>
      <c r="E19" s="362"/>
      <c r="F19" s="362" t="s">
        <v>64</v>
      </c>
      <c r="G19" s="362"/>
      <c r="H19" s="111"/>
      <c r="I19" s="364" t="s">
        <v>177</v>
      </c>
      <c r="J19" s="364"/>
      <c r="K19" s="363" t="s">
        <v>37</v>
      </c>
      <c r="L19" s="363"/>
      <c r="M19" s="113"/>
      <c r="N19" s="113"/>
      <c r="O19" s="23"/>
    </row>
    <row r="20" spans="1:15" ht="20.100000000000001" customHeight="1" x14ac:dyDescent="0.2">
      <c r="A20" s="163"/>
      <c r="B20" s="162"/>
      <c r="C20" s="67"/>
      <c r="D20" s="362"/>
      <c r="E20" s="362"/>
      <c r="F20" s="362"/>
      <c r="G20" s="362"/>
      <c r="H20" s="111"/>
      <c r="I20" s="364"/>
      <c r="J20" s="364"/>
      <c r="K20" s="363"/>
      <c r="L20" s="363"/>
      <c r="M20" s="113"/>
      <c r="N20" s="113"/>
      <c r="O20" s="23"/>
    </row>
    <row r="21" spans="1:15" ht="20.100000000000001" customHeight="1" x14ac:dyDescent="0.2">
      <c r="A21" s="163">
        <f ca="1">LOOKUP(10,'Félévi időbeosztás'!I2:I15,'Félévi időbeosztás'!A2:A16)</f>
        <v>10</v>
      </c>
      <c r="B21" s="161">
        <f ca="1">LOOKUP(10,'Félévi időbeosztás'!I2:I15,'Félévi időbeosztás'!C2:C16)</f>
        <v>45246</v>
      </c>
      <c r="C21" s="28"/>
      <c r="D21" s="124"/>
      <c r="E21" s="124"/>
      <c r="F21" s="124"/>
      <c r="G21" s="124"/>
      <c r="H21" s="126"/>
      <c r="I21" s="113"/>
      <c r="J21" s="113"/>
      <c r="K21" s="126"/>
      <c r="L21" s="113"/>
      <c r="M21" s="113"/>
      <c r="N21" s="113"/>
      <c r="O21" s="23"/>
    </row>
    <row r="22" spans="1:15" ht="20.100000000000001" customHeight="1" x14ac:dyDescent="0.2">
      <c r="A22" s="163"/>
      <c r="B22" s="161"/>
      <c r="C22" s="28"/>
      <c r="D22" s="124"/>
      <c r="E22" s="124"/>
      <c r="F22" s="124"/>
      <c r="G22" s="124"/>
      <c r="H22" s="126"/>
      <c r="I22" s="113"/>
      <c r="J22" s="113"/>
      <c r="K22" s="126"/>
      <c r="L22" s="113"/>
      <c r="M22" s="113"/>
      <c r="N22" s="113"/>
      <c r="O22" s="23"/>
    </row>
    <row r="23" spans="1:15" ht="20.100000000000001" customHeight="1" x14ac:dyDescent="0.2">
      <c r="A23" s="163">
        <f ca="1">LOOKUP(11,'Félévi időbeosztás'!I2:I15,'Félévi időbeosztás'!A2:A16)</f>
        <v>11</v>
      </c>
      <c r="B23" s="162">
        <f ca="1">LOOKUP(11,'Félévi időbeosztás'!I2:I15,'Félévi időbeosztás'!C2:C16)</f>
        <v>45253</v>
      </c>
      <c r="C23" s="65"/>
      <c r="D23" s="262" t="s">
        <v>174</v>
      </c>
      <c r="E23" s="262"/>
      <c r="F23" s="262"/>
      <c r="G23" s="262" t="s">
        <v>104</v>
      </c>
      <c r="H23" s="262"/>
      <c r="I23" s="41"/>
      <c r="J23" s="28"/>
      <c r="K23" s="28"/>
      <c r="L23" s="28"/>
      <c r="M23" s="28"/>
      <c r="N23" s="28"/>
      <c r="O23" s="50"/>
    </row>
    <row r="24" spans="1:15" ht="20.100000000000001" customHeight="1" x14ac:dyDescent="0.2">
      <c r="A24" s="163"/>
      <c r="B24" s="162"/>
      <c r="C24" s="47"/>
      <c r="D24" s="262"/>
      <c r="E24" s="262"/>
      <c r="F24" s="262"/>
      <c r="G24" s="262"/>
      <c r="H24" s="262"/>
      <c r="I24" s="41"/>
      <c r="J24" s="28"/>
      <c r="K24" s="28"/>
      <c r="L24" s="28"/>
      <c r="M24" s="28"/>
      <c r="N24" s="28"/>
      <c r="O24" s="50"/>
    </row>
    <row r="25" spans="1:15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59"/>
      <c r="D25" s="362" t="s">
        <v>81</v>
      </c>
      <c r="E25" s="362"/>
      <c r="F25" s="362" t="s">
        <v>64</v>
      </c>
      <c r="G25" s="362"/>
      <c r="H25" s="28"/>
      <c r="I25" s="364" t="s">
        <v>177</v>
      </c>
      <c r="J25" s="364"/>
      <c r="K25" s="363" t="s">
        <v>37</v>
      </c>
      <c r="L25" s="363"/>
      <c r="M25" s="44"/>
      <c r="N25" s="44"/>
      <c r="O25" s="23"/>
    </row>
    <row r="26" spans="1:15" ht="20.100000000000001" customHeight="1" x14ac:dyDescent="0.2">
      <c r="A26" s="163"/>
      <c r="B26" s="162"/>
      <c r="C26" s="44"/>
      <c r="D26" s="362"/>
      <c r="E26" s="362"/>
      <c r="F26" s="362"/>
      <c r="G26" s="362"/>
      <c r="H26" s="28"/>
      <c r="I26" s="364"/>
      <c r="J26" s="364"/>
      <c r="K26" s="363"/>
      <c r="L26" s="363"/>
      <c r="M26" s="44"/>
      <c r="N26" s="44"/>
      <c r="O26" s="23"/>
    </row>
    <row r="27" spans="1:15" ht="20.100000000000001" customHeight="1" thickBot="1" x14ac:dyDescent="0.25">
      <c r="A27" s="158" t="s">
        <v>218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0"/>
    </row>
    <row r="28" spans="1:15" ht="12.75" customHeight="1" x14ac:dyDescent="0.2">
      <c r="B28" s="119">
        <v>110</v>
      </c>
    </row>
    <row r="29" spans="1:15" x14ac:dyDescent="0.2">
      <c r="B29" s="32" t="s">
        <v>25</v>
      </c>
    </row>
  </sheetData>
  <mergeCells count="50">
    <mergeCell ref="D7:E8"/>
    <mergeCell ref="G5:H6"/>
    <mergeCell ref="D5:F6"/>
    <mergeCell ref="K7:L8"/>
    <mergeCell ref="D11:F12"/>
    <mergeCell ref="G11:H12"/>
    <mergeCell ref="I7:J8"/>
    <mergeCell ref="F7:G8"/>
    <mergeCell ref="D13:E14"/>
    <mergeCell ref="F13:G14"/>
    <mergeCell ref="D19:E20"/>
    <mergeCell ref="F19:G20"/>
    <mergeCell ref="K13:L14"/>
    <mergeCell ref="K19:L20"/>
    <mergeCell ref="I13:J14"/>
    <mergeCell ref="I19:J20"/>
    <mergeCell ref="D17:F18"/>
    <mergeCell ref="G17:H18"/>
    <mergeCell ref="B13:B14"/>
    <mergeCell ref="A13:A14"/>
    <mergeCell ref="A23:A24"/>
    <mergeCell ref="B15:B16"/>
    <mergeCell ref="A15:A16"/>
    <mergeCell ref="B17:B18"/>
    <mergeCell ref="A7:A8"/>
    <mergeCell ref="A9:A10"/>
    <mergeCell ref="B7:B8"/>
    <mergeCell ref="B9:B10"/>
    <mergeCell ref="B11:B12"/>
    <mergeCell ref="A11:A12"/>
    <mergeCell ref="A1:O1"/>
    <mergeCell ref="B3:B4"/>
    <mergeCell ref="B5:B6"/>
    <mergeCell ref="A3:A4"/>
    <mergeCell ref="A5:A6"/>
    <mergeCell ref="A27:O27"/>
    <mergeCell ref="B23:B24"/>
    <mergeCell ref="A17:A18"/>
    <mergeCell ref="A25:A26"/>
    <mergeCell ref="B21:B22"/>
    <mergeCell ref="B25:B26"/>
    <mergeCell ref="A21:A22"/>
    <mergeCell ref="B19:B20"/>
    <mergeCell ref="A19:A20"/>
    <mergeCell ref="D25:E26"/>
    <mergeCell ref="F25:G26"/>
    <mergeCell ref="D23:F24"/>
    <mergeCell ref="G23:H24"/>
    <mergeCell ref="K25:L26"/>
    <mergeCell ref="I25:J26"/>
  </mergeCells>
  <phoneticPr fontId="3" type="noConversion"/>
  <printOptions horizontalCentered="1" verticalCentered="1"/>
  <pageMargins left="0.17" right="0.17" top="0.17" bottom="0.16" header="0.17" footer="0.16"/>
  <pageSetup paperSize="9" scale="9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customHeight="1" x14ac:dyDescent="0.2">
      <c r="A1" s="199" t="s">
        <v>83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5" ht="25.5" x14ac:dyDescent="0.2">
      <c r="A2" s="19" t="s">
        <v>21</v>
      </c>
      <c r="B2" s="114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148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5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47"/>
      <c r="D3" s="262" t="s">
        <v>103</v>
      </c>
      <c r="E3" s="262"/>
      <c r="F3" s="262"/>
      <c r="G3" s="262" t="s">
        <v>102</v>
      </c>
      <c r="H3" s="262"/>
      <c r="I3" s="84"/>
      <c r="J3" s="28"/>
      <c r="K3" s="113"/>
      <c r="L3" s="113"/>
      <c r="M3" s="113"/>
      <c r="N3" s="113"/>
      <c r="O3" s="23"/>
    </row>
    <row r="4" spans="1:15" ht="20.100000000000001" customHeight="1" x14ac:dyDescent="0.2">
      <c r="A4" s="163"/>
      <c r="B4" s="162"/>
      <c r="C4" s="67"/>
      <c r="D4" s="262"/>
      <c r="E4" s="371"/>
      <c r="F4" s="371"/>
      <c r="G4" s="371"/>
      <c r="H4" s="371"/>
      <c r="I4" s="84"/>
      <c r="J4" s="28"/>
      <c r="K4" s="113"/>
      <c r="L4" s="113"/>
      <c r="M4" s="113"/>
      <c r="N4" s="113"/>
      <c r="O4" s="23"/>
    </row>
    <row r="5" spans="1:15" ht="20.100000000000001" customHeight="1" x14ac:dyDescent="0.2">
      <c r="A5" s="163">
        <f ca="1">LOOKUP(2,'Félévi időbeosztás'!I2:I15,'Félévi időbeosztás'!A2:A16)</f>
        <v>2</v>
      </c>
      <c r="B5" s="162">
        <f ca="1">LOOKUP(2,'Félévi időbeosztás'!I2:I15,'Félévi időbeosztás'!C2:C16)</f>
        <v>45190</v>
      </c>
      <c r="C5" s="44"/>
      <c r="D5" s="44"/>
      <c r="E5" s="84"/>
      <c r="F5" s="84"/>
      <c r="G5" s="84"/>
      <c r="H5" s="84"/>
      <c r="I5" s="84"/>
      <c r="J5" s="28"/>
      <c r="K5" s="28"/>
      <c r="L5" s="112"/>
      <c r="M5" s="112"/>
      <c r="N5" s="112"/>
      <c r="O5" s="50"/>
    </row>
    <row r="6" spans="1:15" ht="20.100000000000001" customHeight="1" x14ac:dyDescent="0.2">
      <c r="A6" s="163"/>
      <c r="B6" s="162"/>
      <c r="C6" s="44"/>
      <c r="D6" s="44"/>
      <c r="E6" s="84"/>
      <c r="F6" s="84"/>
      <c r="G6" s="84"/>
      <c r="H6" s="84"/>
      <c r="I6" s="84"/>
      <c r="J6" s="28"/>
      <c r="K6" s="28"/>
      <c r="L6" s="112"/>
      <c r="M6" s="112"/>
      <c r="N6" s="112"/>
      <c r="O6" s="50"/>
    </row>
    <row r="7" spans="1:15" ht="20.100000000000001" customHeight="1" x14ac:dyDescent="0.2">
      <c r="A7" s="163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65"/>
      <c r="D7" s="362" t="s">
        <v>81</v>
      </c>
      <c r="E7" s="369"/>
      <c r="F7" s="369" t="s">
        <v>64</v>
      </c>
      <c r="G7" s="369"/>
      <c r="H7" s="84"/>
      <c r="I7" s="370" t="s">
        <v>100</v>
      </c>
      <c r="J7" s="212"/>
      <c r="K7" s="212"/>
      <c r="L7" s="212"/>
      <c r="M7" s="218" t="s">
        <v>101</v>
      </c>
      <c r="N7" s="218"/>
      <c r="O7" s="23"/>
    </row>
    <row r="8" spans="1:15" ht="20.100000000000001" customHeight="1" x14ac:dyDescent="0.2">
      <c r="A8" s="163"/>
      <c r="B8" s="162"/>
      <c r="C8" s="67"/>
      <c r="D8" s="362"/>
      <c r="E8" s="362"/>
      <c r="F8" s="362"/>
      <c r="G8" s="362"/>
      <c r="H8" s="84"/>
      <c r="I8" s="212"/>
      <c r="J8" s="212"/>
      <c r="K8" s="212"/>
      <c r="L8" s="212"/>
      <c r="M8" s="218"/>
      <c r="N8" s="218"/>
      <c r="O8" s="23"/>
    </row>
    <row r="9" spans="1:15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47"/>
      <c r="D9" s="262" t="s">
        <v>103</v>
      </c>
      <c r="E9" s="262"/>
      <c r="F9" s="262"/>
      <c r="G9" s="262" t="s">
        <v>102</v>
      </c>
      <c r="H9" s="372"/>
      <c r="I9" s="28"/>
      <c r="J9" s="28"/>
      <c r="K9" s="113"/>
      <c r="L9" s="113"/>
      <c r="M9" s="113"/>
      <c r="N9" s="113"/>
      <c r="O9" s="23"/>
    </row>
    <row r="10" spans="1:15" ht="20.100000000000001" customHeight="1" x14ac:dyDescent="0.2">
      <c r="A10" s="163"/>
      <c r="B10" s="162"/>
      <c r="C10" s="47"/>
      <c r="D10" s="262"/>
      <c r="E10" s="262"/>
      <c r="F10" s="262"/>
      <c r="G10" s="262"/>
      <c r="H10" s="262"/>
      <c r="I10" s="28"/>
      <c r="J10" s="28"/>
      <c r="K10" s="113"/>
      <c r="L10" s="113"/>
      <c r="M10" s="113"/>
      <c r="N10" s="113"/>
      <c r="O10" s="23"/>
    </row>
    <row r="11" spans="1:15" ht="20.100000000000001" customHeight="1" x14ac:dyDescent="0.2">
      <c r="A11" s="163">
        <f ca="1">LOOKUP(5,'Félévi időbeosztás'!I2:I15,'Félévi időbeosztás'!A2:A16)</f>
        <v>5</v>
      </c>
      <c r="B11" s="162">
        <f ca="1">LOOKUP(5,'Félévi időbeosztás'!I2:I15,'Félévi időbeosztás'!C2:C16)</f>
        <v>45211</v>
      </c>
      <c r="C11" s="44"/>
      <c r="D11" s="44"/>
      <c r="E11" s="44"/>
      <c r="F11" s="44"/>
      <c r="G11" s="44"/>
      <c r="H11" s="44"/>
      <c r="I11" s="44"/>
      <c r="J11" s="28"/>
      <c r="K11" s="28"/>
      <c r="L11" s="112"/>
      <c r="M11" s="112"/>
      <c r="N11" s="112"/>
      <c r="O11" s="27"/>
    </row>
    <row r="12" spans="1:15" ht="20.100000000000001" customHeight="1" x14ac:dyDescent="0.2">
      <c r="A12" s="163"/>
      <c r="B12" s="162"/>
      <c r="C12" s="44"/>
      <c r="D12" s="44"/>
      <c r="E12" s="44"/>
      <c r="F12" s="44"/>
      <c r="G12" s="44"/>
      <c r="H12" s="44"/>
      <c r="I12" s="44"/>
      <c r="J12" s="28"/>
      <c r="K12" s="28"/>
      <c r="L12" s="112"/>
      <c r="M12" s="112"/>
      <c r="N12" s="112"/>
      <c r="O12" s="27"/>
    </row>
    <row r="13" spans="1:15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47"/>
      <c r="D13" s="362" t="s">
        <v>81</v>
      </c>
      <c r="E13" s="362"/>
      <c r="F13" s="362" t="s">
        <v>64</v>
      </c>
      <c r="G13" s="362"/>
      <c r="H13" s="111"/>
      <c r="I13" s="212" t="s">
        <v>100</v>
      </c>
      <c r="J13" s="212"/>
      <c r="K13" s="212"/>
      <c r="L13" s="212"/>
      <c r="M13" s="218" t="s">
        <v>101</v>
      </c>
      <c r="N13" s="218"/>
      <c r="O13" s="23"/>
    </row>
    <row r="14" spans="1:15" ht="20.100000000000001" customHeight="1" x14ac:dyDescent="0.2">
      <c r="A14" s="163"/>
      <c r="B14" s="162"/>
      <c r="C14" s="47"/>
      <c r="D14" s="362"/>
      <c r="E14" s="362"/>
      <c r="F14" s="362"/>
      <c r="G14" s="362"/>
      <c r="H14" s="111"/>
      <c r="I14" s="212"/>
      <c r="J14" s="212"/>
      <c r="K14" s="212"/>
      <c r="L14" s="212"/>
      <c r="M14" s="218"/>
      <c r="N14" s="218"/>
      <c r="O14" s="23"/>
    </row>
    <row r="15" spans="1:15" ht="20.100000000000001" customHeight="1" x14ac:dyDescent="0.2">
      <c r="A15" s="163">
        <f ca="1">LOOKUP(7,'Félévi időbeosztás'!I2:I15,'Félévi időbeosztás'!A2:A16)</f>
        <v>7</v>
      </c>
      <c r="B15" s="162">
        <f ca="1">LOOKUP(7,'Félévi időbeosztás'!I2:I15,'Félévi időbeosztás'!C2:C16)</f>
        <v>45225</v>
      </c>
      <c r="C15" s="47"/>
      <c r="D15" s="262" t="s">
        <v>103</v>
      </c>
      <c r="E15" s="262"/>
      <c r="F15" s="262"/>
      <c r="G15" s="262" t="s">
        <v>102</v>
      </c>
      <c r="H15" s="262"/>
      <c r="I15" s="28"/>
      <c r="J15" s="28"/>
      <c r="K15" s="113"/>
      <c r="L15" s="113"/>
      <c r="M15" s="113"/>
      <c r="N15" s="113"/>
      <c r="O15" s="23"/>
    </row>
    <row r="16" spans="1:15" ht="20.100000000000001" customHeight="1" x14ac:dyDescent="0.2">
      <c r="A16" s="163"/>
      <c r="B16" s="162"/>
      <c r="C16" s="47"/>
      <c r="D16" s="262"/>
      <c r="E16" s="262"/>
      <c r="F16" s="262"/>
      <c r="G16" s="262"/>
      <c r="H16" s="262"/>
      <c r="I16" s="28"/>
      <c r="J16" s="28"/>
      <c r="K16" s="113"/>
      <c r="L16" s="113"/>
      <c r="M16" s="113"/>
      <c r="N16" s="113"/>
      <c r="O16" s="23"/>
    </row>
    <row r="17" spans="1:15" ht="20.100000000000001" customHeight="1" x14ac:dyDescent="0.2">
      <c r="A17" s="163">
        <f ca="1">LOOKUP(8,'Félévi időbeosztás'!I2:I15,'Félévi időbeosztás'!A2:A16)</f>
        <v>8</v>
      </c>
      <c r="B17" s="162">
        <f ca="1">LOOKUP(8,'Félévi időbeosztás'!I2:I15,'Félévi időbeosztás'!C2:C16)</f>
        <v>45232</v>
      </c>
      <c r="C17" s="47"/>
      <c r="D17" s="44"/>
      <c r="E17" s="44"/>
      <c r="F17" s="44"/>
      <c r="G17" s="44"/>
      <c r="H17" s="44"/>
      <c r="I17" s="44"/>
      <c r="J17" s="28"/>
      <c r="K17" s="28"/>
      <c r="L17" s="112"/>
      <c r="M17" s="112"/>
      <c r="N17" s="112"/>
      <c r="O17" s="23"/>
    </row>
    <row r="18" spans="1:15" ht="20.100000000000001" customHeight="1" x14ac:dyDescent="0.2">
      <c r="A18" s="163"/>
      <c r="B18" s="162"/>
      <c r="C18" s="47"/>
      <c r="D18" s="44"/>
      <c r="E18" s="44"/>
      <c r="F18" s="44"/>
      <c r="G18" s="44"/>
      <c r="H18" s="44"/>
      <c r="I18" s="44"/>
      <c r="J18" s="28"/>
      <c r="K18" s="28"/>
      <c r="L18" s="112"/>
      <c r="M18" s="112"/>
      <c r="N18" s="112"/>
      <c r="O18" s="23"/>
    </row>
    <row r="19" spans="1:15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47"/>
      <c r="D19" s="362" t="s">
        <v>81</v>
      </c>
      <c r="E19" s="362"/>
      <c r="F19" s="362" t="s">
        <v>64</v>
      </c>
      <c r="G19" s="362"/>
      <c r="H19" s="111"/>
      <c r="I19" s="212" t="s">
        <v>100</v>
      </c>
      <c r="J19" s="212"/>
      <c r="K19" s="212"/>
      <c r="L19" s="212"/>
      <c r="M19" s="218" t="s">
        <v>101</v>
      </c>
      <c r="N19" s="218"/>
      <c r="O19" s="23"/>
    </row>
    <row r="20" spans="1:15" ht="20.100000000000001" customHeight="1" x14ac:dyDescent="0.2">
      <c r="A20" s="163"/>
      <c r="B20" s="162"/>
      <c r="C20" s="67"/>
      <c r="D20" s="362"/>
      <c r="E20" s="362"/>
      <c r="F20" s="362"/>
      <c r="G20" s="362"/>
      <c r="H20" s="111"/>
      <c r="I20" s="212"/>
      <c r="J20" s="212"/>
      <c r="K20" s="212"/>
      <c r="L20" s="212"/>
      <c r="M20" s="218"/>
      <c r="N20" s="218"/>
      <c r="O20" s="23"/>
    </row>
    <row r="21" spans="1:15" ht="20.100000000000001" customHeight="1" x14ac:dyDescent="0.2">
      <c r="A21" s="163">
        <f ca="1">LOOKUP(10,'Félévi időbeosztás'!I2:I15,'Félévi időbeosztás'!A2:A16)</f>
        <v>10</v>
      </c>
      <c r="B21" s="161">
        <f ca="1">LOOKUP(10,'Félévi időbeosztás'!I2:I15,'Félévi időbeosztás'!C2:C16)</f>
        <v>45246</v>
      </c>
      <c r="C21" s="28"/>
      <c r="D21" s="262" t="s">
        <v>103</v>
      </c>
      <c r="E21" s="262"/>
      <c r="F21" s="262"/>
      <c r="G21" s="262" t="s">
        <v>102</v>
      </c>
      <c r="H21" s="262"/>
      <c r="I21" s="28"/>
      <c r="J21" s="28"/>
      <c r="K21" s="126"/>
      <c r="L21" s="113"/>
      <c r="M21" s="113"/>
      <c r="N21" s="113"/>
      <c r="O21" s="23"/>
    </row>
    <row r="22" spans="1:15" ht="20.100000000000001" customHeight="1" x14ac:dyDescent="0.2">
      <c r="A22" s="163"/>
      <c r="B22" s="161"/>
      <c r="C22" s="28"/>
      <c r="D22" s="262"/>
      <c r="E22" s="262"/>
      <c r="F22" s="262"/>
      <c r="G22" s="262"/>
      <c r="H22" s="262"/>
      <c r="I22" s="28"/>
      <c r="J22" s="28"/>
      <c r="K22" s="126"/>
      <c r="L22" s="113"/>
      <c r="M22" s="113"/>
      <c r="N22" s="113"/>
      <c r="O22" s="23"/>
    </row>
    <row r="23" spans="1:15" ht="20.100000000000001" customHeight="1" x14ac:dyDescent="0.2">
      <c r="A23" s="163">
        <f ca="1">LOOKUP(11,'Félévi időbeosztás'!I2:I15,'Félévi időbeosztás'!A2:A16)</f>
        <v>11</v>
      </c>
      <c r="B23" s="162">
        <f ca="1">LOOKUP(11,'Félévi időbeosztás'!I2:I15,'Félévi időbeosztás'!C2:C16)</f>
        <v>45253</v>
      </c>
      <c r="C23" s="65"/>
      <c r="D23" s="44"/>
      <c r="E23" s="44"/>
      <c r="F23" s="44"/>
      <c r="G23" s="44"/>
      <c r="H23" s="44"/>
      <c r="I23" s="44"/>
      <c r="J23" s="28"/>
      <c r="K23" s="28"/>
      <c r="L23" s="112"/>
      <c r="M23" s="112"/>
      <c r="N23" s="112"/>
      <c r="O23" s="50"/>
    </row>
    <row r="24" spans="1:15" ht="20.100000000000001" customHeight="1" x14ac:dyDescent="0.2">
      <c r="A24" s="163"/>
      <c r="B24" s="162"/>
      <c r="C24" s="47"/>
      <c r="D24" s="44"/>
      <c r="E24" s="44"/>
      <c r="F24" s="44"/>
      <c r="G24" s="44"/>
      <c r="H24" s="44"/>
      <c r="I24" s="44"/>
      <c r="J24" s="28"/>
      <c r="K24" s="28"/>
      <c r="L24" s="112"/>
      <c r="M24" s="112"/>
      <c r="N24" s="112"/>
      <c r="O24" s="50"/>
    </row>
    <row r="25" spans="1:15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59"/>
      <c r="D25" s="362" t="s">
        <v>81</v>
      </c>
      <c r="E25" s="362"/>
      <c r="F25" s="362" t="s">
        <v>64</v>
      </c>
      <c r="G25" s="362"/>
      <c r="H25" s="28"/>
      <c r="I25" s="212" t="s">
        <v>100</v>
      </c>
      <c r="J25" s="212"/>
      <c r="K25" s="212"/>
      <c r="L25" s="212"/>
      <c r="M25" s="218" t="s">
        <v>101</v>
      </c>
      <c r="N25" s="218"/>
      <c r="O25" s="23"/>
    </row>
    <row r="26" spans="1:15" ht="20.100000000000001" customHeight="1" x14ac:dyDescent="0.2">
      <c r="A26" s="163"/>
      <c r="B26" s="162"/>
      <c r="C26" s="44"/>
      <c r="D26" s="362"/>
      <c r="E26" s="362"/>
      <c r="F26" s="362"/>
      <c r="G26" s="362"/>
      <c r="H26" s="28"/>
      <c r="I26" s="212"/>
      <c r="J26" s="212"/>
      <c r="K26" s="212"/>
      <c r="L26" s="212"/>
      <c r="M26" s="218"/>
      <c r="N26" s="218"/>
      <c r="O26" s="23"/>
    </row>
    <row r="27" spans="1:15" ht="20.100000000000001" customHeight="1" thickBot="1" x14ac:dyDescent="0.25">
      <c r="A27" s="158" t="s">
        <v>218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0"/>
    </row>
    <row r="28" spans="1:15" ht="12.75" customHeight="1" x14ac:dyDescent="0.2">
      <c r="B28" s="119">
        <v>110</v>
      </c>
    </row>
    <row r="29" spans="1:15" ht="20.100000000000001" customHeight="1" x14ac:dyDescent="0.2">
      <c r="B29" s="365" t="s">
        <v>178</v>
      </c>
      <c r="C29" s="366"/>
      <c r="D29" s="366"/>
      <c r="E29" s="367" t="s">
        <v>179</v>
      </c>
      <c r="F29" s="368"/>
      <c r="G29" s="368"/>
      <c r="H29" s="368"/>
      <c r="I29" s="368"/>
    </row>
    <row r="30" spans="1:15" ht="20.100000000000001" customHeight="1" x14ac:dyDescent="0.2">
      <c r="B30" s="366"/>
      <c r="C30" s="366"/>
      <c r="D30" s="366"/>
    </row>
  </sheetData>
  <mergeCells count="52">
    <mergeCell ref="D25:E26"/>
    <mergeCell ref="F25:G26"/>
    <mergeCell ref="I13:L14"/>
    <mergeCell ref="M13:N14"/>
    <mergeCell ref="I19:L20"/>
    <mergeCell ref="M19:N20"/>
    <mergeCell ref="I25:L26"/>
    <mergeCell ref="M25:N26"/>
    <mergeCell ref="D9:F10"/>
    <mergeCell ref="G9:H10"/>
    <mergeCell ref="D15:F16"/>
    <mergeCell ref="G15:H16"/>
    <mergeCell ref="D21:F22"/>
    <mergeCell ref="G21:H22"/>
    <mergeCell ref="D13:E14"/>
    <mergeCell ref="F13:G14"/>
    <mergeCell ref="D19:E20"/>
    <mergeCell ref="F19:G20"/>
    <mergeCell ref="D7:E8"/>
    <mergeCell ref="F7:G8"/>
    <mergeCell ref="I7:L8"/>
    <mergeCell ref="M7:N8"/>
    <mergeCell ref="D3:F4"/>
    <mergeCell ref="G3:H4"/>
    <mergeCell ref="B15:B16"/>
    <mergeCell ref="A23:A24"/>
    <mergeCell ref="B23:B24"/>
    <mergeCell ref="A25:A26"/>
    <mergeCell ref="B25:B26"/>
    <mergeCell ref="A21:A22"/>
    <mergeCell ref="B21:B22"/>
    <mergeCell ref="A1:O1"/>
    <mergeCell ref="A3:A4"/>
    <mergeCell ref="B3:B4"/>
    <mergeCell ref="A5:A6"/>
    <mergeCell ref="B5:B6"/>
    <mergeCell ref="B29:D30"/>
    <mergeCell ref="E29:I29"/>
    <mergeCell ref="A27:O27"/>
    <mergeCell ref="A7:A8"/>
    <mergeCell ref="B7:B8"/>
    <mergeCell ref="A9:A10"/>
    <mergeCell ref="B9:B10"/>
    <mergeCell ref="A11:A12"/>
    <mergeCell ref="B11:B12"/>
    <mergeCell ref="A17:A18"/>
    <mergeCell ref="B17:B18"/>
    <mergeCell ref="A19:A20"/>
    <mergeCell ref="B19:B20"/>
    <mergeCell ref="A13:A14"/>
    <mergeCell ref="B13:B14"/>
    <mergeCell ref="A15:A16"/>
  </mergeCells>
  <printOptions horizontalCentered="1" verticalCentered="1"/>
  <pageMargins left="0.17" right="0.17" top="0.17" bottom="0.16" header="0.17" footer="0.16"/>
  <pageSetup paperSize="9" scale="9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9" t="s">
        <v>111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5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47"/>
      <c r="D3" s="242" t="s">
        <v>84</v>
      </c>
      <c r="E3" s="242"/>
      <c r="F3" s="242"/>
      <c r="G3" s="242"/>
      <c r="H3" s="242"/>
      <c r="I3" s="373" t="s">
        <v>113</v>
      </c>
      <c r="J3" s="374"/>
      <c r="K3" s="374"/>
      <c r="L3" s="374"/>
      <c r="M3" s="375"/>
      <c r="N3" s="124"/>
      <c r="O3" s="81"/>
    </row>
    <row r="4" spans="1:15" ht="20.100000000000001" customHeight="1" x14ac:dyDescent="0.2">
      <c r="A4" s="163"/>
      <c r="B4" s="162"/>
      <c r="C4" s="47"/>
      <c r="D4" s="242"/>
      <c r="E4" s="242"/>
      <c r="F4" s="242"/>
      <c r="G4" s="242"/>
      <c r="H4" s="242"/>
      <c r="I4" s="376"/>
      <c r="J4" s="377"/>
      <c r="K4" s="377"/>
      <c r="L4" s="377"/>
      <c r="M4" s="378"/>
      <c r="N4" s="124"/>
      <c r="O4" s="81"/>
    </row>
    <row r="5" spans="1:15" ht="20.100000000000001" customHeight="1" x14ac:dyDescent="0.2">
      <c r="A5" s="163">
        <f ca="1">LOOKUP(2,'Félévi időbeosztás'!I2:I15,'Félévi időbeosztás'!A2:A16)</f>
        <v>2</v>
      </c>
      <c r="B5" s="162">
        <f ca="1">LOOKUP(2,'Félévi időbeosztás'!I2:I15,'Félévi időbeosztás'!C2:C16)</f>
        <v>45190</v>
      </c>
      <c r="C5" s="373" t="s">
        <v>105</v>
      </c>
      <c r="D5" s="374"/>
      <c r="E5" s="374"/>
      <c r="F5" s="374"/>
      <c r="G5" s="375"/>
      <c r="H5" s="242" t="s">
        <v>106</v>
      </c>
      <c r="I5" s="242"/>
      <c r="J5" s="242"/>
      <c r="K5" s="242"/>
      <c r="L5" s="379" t="s">
        <v>197</v>
      </c>
      <c r="M5" s="379"/>
      <c r="N5" s="379"/>
      <c r="O5" s="82"/>
    </row>
    <row r="6" spans="1:15" ht="20.100000000000001" customHeight="1" x14ac:dyDescent="0.2">
      <c r="A6" s="163"/>
      <c r="B6" s="162"/>
      <c r="C6" s="376"/>
      <c r="D6" s="377"/>
      <c r="E6" s="377"/>
      <c r="F6" s="377"/>
      <c r="G6" s="378"/>
      <c r="H6" s="242"/>
      <c r="I6" s="242"/>
      <c r="J6" s="242"/>
      <c r="K6" s="242"/>
      <c r="L6" s="379"/>
      <c r="M6" s="379"/>
      <c r="N6" s="379"/>
      <c r="O6" s="82"/>
    </row>
    <row r="7" spans="1:15" ht="20.100000000000001" customHeight="1" x14ac:dyDescent="0.2">
      <c r="A7" s="163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47"/>
      <c r="D7" s="373" t="s">
        <v>180</v>
      </c>
      <c r="E7" s="374"/>
      <c r="F7" s="374"/>
      <c r="G7" s="374"/>
      <c r="H7" s="375"/>
      <c r="I7" s="373" t="s">
        <v>96</v>
      </c>
      <c r="J7" s="374"/>
      <c r="K7" s="374"/>
      <c r="L7" s="374"/>
      <c r="M7" s="375"/>
      <c r="N7" s="109"/>
      <c r="O7" s="56"/>
    </row>
    <row r="8" spans="1:15" ht="20.100000000000001" customHeight="1" x14ac:dyDescent="0.2">
      <c r="A8" s="163"/>
      <c r="B8" s="162"/>
      <c r="C8" s="47"/>
      <c r="D8" s="376"/>
      <c r="E8" s="377"/>
      <c r="F8" s="377"/>
      <c r="G8" s="377"/>
      <c r="H8" s="378"/>
      <c r="I8" s="376"/>
      <c r="J8" s="377"/>
      <c r="K8" s="377"/>
      <c r="L8" s="377"/>
      <c r="M8" s="378"/>
      <c r="N8" s="109"/>
      <c r="O8" s="56"/>
    </row>
    <row r="9" spans="1:15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47"/>
      <c r="D9" s="242" t="s">
        <v>84</v>
      </c>
      <c r="E9" s="242"/>
      <c r="F9" s="242"/>
      <c r="G9" s="242"/>
      <c r="H9" s="242"/>
      <c r="I9" s="373" t="s">
        <v>113</v>
      </c>
      <c r="J9" s="374"/>
      <c r="K9" s="374"/>
      <c r="L9" s="374"/>
      <c r="M9" s="375"/>
      <c r="N9" s="124"/>
      <c r="O9" s="81"/>
    </row>
    <row r="10" spans="1:15" ht="20.100000000000001" customHeight="1" x14ac:dyDescent="0.2">
      <c r="A10" s="163"/>
      <c r="B10" s="162"/>
      <c r="C10" s="47"/>
      <c r="D10" s="242"/>
      <c r="E10" s="242"/>
      <c r="F10" s="242"/>
      <c r="G10" s="242"/>
      <c r="H10" s="242"/>
      <c r="I10" s="376"/>
      <c r="J10" s="377"/>
      <c r="K10" s="377"/>
      <c r="L10" s="377"/>
      <c r="M10" s="378"/>
      <c r="N10" s="124"/>
      <c r="O10" s="81"/>
    </row>
    <row r="11" spans="1:15" ht="20.100000000000001" customHeight="1" x14ac:dyDescent="0.2">
      <c r="A11" s="163">
        <f ca="1">LOOKUP(5,'Félévi időbeosztás'!I2:I15,'Félévi időbeosztás'!A2:A16)</f>
        <v>5</v>
      </c>
      <c r="B11" s="162">
        <f ca="1">LOOKUP(5,'Félévi időbeosztás'!I2:I15,'Félévi időbeosztás'!C2:C16)</f>
        <v>45211</v>
      </c>
      <c r="C11" s="373" t="s">
        <v>105</v>
      </c>
      <c r="D11" s="374"/>
      <c r="E11" s="374"/>
      <c r="F11" s="374"/>
      <c r="G11" s="375"/>
      <c r="H11" s="242" t="s">
        <v>106</v>
      </c>
      <c r="I11" s="242"/>
      <c r="J11" s="242"/>
      <c r="K11" s="242"/>
      <c r="L11" s="379" t="s">
        <v>197</v>
      </c>
      <c r="M11" s="379"/>
      <c r="N11" s="113"/>
      <c r="O11" s="23"/>
    </row>
    <row r="12" spans="1:15" ht="20.100000000000001" customHeight="1" x14ac:dyDescent="0.2">
      <c r="A12" s="163"/>
      <c r="B12" s="162"/>
      <c r="C12" s="376"/>
      <c r="D12" s="377"/>
      <c r="E12" s="377"/>
      <c r="F12" s="377"/>
      <c r="G12" s="378"/>
      <c r="H12" s="242"/>
      <c r="I12" s="242"/>
      <c r="J12" s="242"/>
      <c r="K12" s="242"/>
      <c r="L12" s="379"/>
      <c r="M12" s="379"/>
      <c r="N12" s="113"/>
      <c r="O12" s="23"/>
    </row>
    <row r="13" spans="1:15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47"/>
      <c r="D13" s="373" t="s">
        <v>180</v>
      </c>
      <c r="E13" s="374"/>
      <c r="F13" s="374"/>
      <c r="G13" s="374"/>
      <c r="H13" s="375"/>
      <c r="I13" s="373" t="s">
        <v>96</v>
      </c>
      <c r="J13" s="374"/>
      <c r="K13" s="374"/>
      <c r="L13" s="374"/>
      <c r="M13" s="375"/>
      <c r="N13" s="109"/>
      <c r="O13" s="56"/>
    </row>
    <row r="14" spans="1:15" ht="20.100000000000001" customHeight="1" x14ac:dyDescent="0.2">
      <c r="A14" s="163"/>
      <c r="B14" s="162"/>
      <c r="C14" s="47"/>
      <c r="D14" s="376"/>
      <c r="E14" s="377"/>
      <c r="F14" s="377"/>
      <c r="G14" s="377"/>
      <c r="H14" s="378"/>
      <c r="I14" s="376"/>
      <c r="J14" s="377"/>
      <c r="K14" s="377"/>
      <c r="L14" s="377"/>
      <c r="M14" s="378"/>
      <c r="N14" s="109"/>
      <c r="O14" s="56"/>
    </row>
    <row r="15" spans="1:15" ht="20.100000000000001" customHeight="1" x14ac:dyDescent="0.2">
      <c r="A15" s="163">
        <f ca="1">LOOKUP(7,'Félévi időbeosztás'!I2:I15,'Félévi időbeosztás'!A2:A16)</f>
        <v>7</v>
      </c>
      <c r="B15" s="162">
        <f ca="1">LOOKUP(7,'Félévi időbeosztás'!I2:I15,'Félévi időbeosztás'!C2:C16)</f>
        <v>45225</v>
      </c>
      <c r="C15" s="47"/>
      <c r="D15" s="242" t="s">
        <v>84</v>
      </c>
      <c r="E15" s="242"/>
      <c r="F15" s="242"/>
      <c r="G15" s="242"/>
      <c r="H15" s="242"/>
      <c r="I15" s="373" t="s">
        <v>113</v>
      </c>
      <c r="J15" s="374"/>
      <c r="K15" s="374"/>
      <c r="L15" s="374"/>
      <c r="M15" s="375"/>
      <c r="N15" s="124"/>
      <c r="O15" s="81"/>
    </row>
    <row r="16" spans="1:15" ht="20.100000000000001" customHeight="1" x14ac:dyDescent="0.2">
      <c r="A16" s="163"/>
      <c r="B16" s="162"/>
      <c r="C16" s="47"/>
      <c r="D16" s="242"/>
      <c r="E16" s="242"/>
      <c r="F16" s="242"/>
      <c r="G16" s="242"/>
      <c r="H16" s="242"/>
      <c r="I16" s="376"/>
      <c r="J16" s="377"/>
      <c r="K16" s="377"/>
      <c r="L16" s="377"/>
      <c r="M16" s="378"/>
      <c r="N16" s="124"/>
      <c r="O16" s="81"/>
    </row>
    <row r="17" spans="1:15" ht="20.100000000000001" customHeight="1" x14ac:dyDescent="0.2">
      <c r="A17" s="163">
        <f ca="1">LOOKUP(8,'Félévi időbeosztás'!I2:I15,'Félévi időbeosztás'!A2:A16)</f>
        <v>8</v>
      </c>
      <c r="B17" s="162">
        <f ca="1">LOOKUP(8,'Félévi időbeosztás'!I2:I15,'Félévi időbeosztás'!C2:C16)</f>
        <v>45232</v>
      </c>
      <c r="C17" s="373" t="s">
        <v>105</v>
      </c>
      <c r="D17" s="374"/>
      <c r="E17" s="374"/>
      <c r="F17" s="374"/>
      <c r="G17" s="375"/>
      <c r="H17" s="242" t="s">
        <v>106</v>
      </c>
      <c r="I17" s="242"/>
      <c r="J17" s="242"/>
      <c r="K17" s="242"/>
      <c r="L17" s="379" t="s">
        <v>197</v>
      </c>
      <c r="M17" s="379"/>
      <c r="N17" s="28"/>
      <c r="O17" s="81"/>
    </row>
    <row r="18" spans="1:15" ht="20.100000000000001" customHeight="1" x14ac:dyDescent="0.2">
      <c r="A18" s="163"/>
      <c r="B18" s="162"/>
      <c r="C18" s="376"/>
      <c r="D18" s="377"/>
      <c r="E18" s="377"/>
      <c r="F18" s="377"/>
      <c r="G18" s="378"/>
      <c r="H18" s="242"/>
      <c r="I18" s="242"/>
      <c r="J18" s="242"/>
      <c r="K18" s="242"/>
      <c r="L18" s="379"/>
      <c r="M18" s="379"/>
      <c r="N18" s="28"/>
      <c r="O18" s="81"/>
    </row>
    <row r="19" spans="1:15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47"/>
      <c r="D19" s="373" t="s">
        <v>180</v>
      </c>
      <c r="E19" s="374"/>
      <c r="F19" s="374"/>
      <c r="G19" s="374"/>
      <c r="H19" s="375"/>
      <c r="I19" s="373" t="s">
        <v>96</v>
      </c>
      <c r="J19" s="374"/>
      <c r="K19" s="374"/>
      <c r="L19" s="374"/>
      <c r="M19" s="375"/>
      <c r="N19" s="109"/>
      <c r="O19" s="56"/>
    </row>
    <row r="20" spans="1:15" ht="20.100000000000001" customHeight="1" x14ac:dyDescent="0.2">
      <c r="A20" s="163"/>
      <c r="B20" s="162"/>
      <c r="C20" s="47"/>
      <c r="D20" s="376"/>
      <c r="E20" s="377"/>
      <c r="F20" s="377"/>
      <c r="G20" s="377"/>
      <c r="H20" s="378"/>
      <c r="I20" s="376"/>
      <c r="J20" s="377"/>
      <c r="K20" s="377"/>
      <c r="L20" s="377"/>
      <c r="M20" s="378"/>
      <c r="N20" s="109"/>
      <c r="O20" s="56"/>
    </row>
    <row r="21" spans="1:15" ht="20.100000000000001" customHeight="1" x14ac:dyDescent="0.2">
      <c r="A21" s="163">
        <f ca="1">LOOKUP(10,'Félévi időbeosztás'!I2:I15,'Félévi időbeosztás'!A2:A16)</f>
        <v>10</v>
      </c>
      <c r="B21" s="162">
        <f ca="1">LOOKUP(10,'Félévi időbeosztás'!I2:I15,'Félévi időbeosztás'!C2:C16)</f>
        <v>45246</v>
      </c>
      <c r="C21" s="47"/>
      <c r="D21" s="242" t="s">
        <v>84</v>
      </c>
      <c r="E21" s="242"/>
      <c r="F21" s="242"/>
      <c r="G21" s="242"/>
      <c r="H21" s="242"/>
      <c r="I21" s="373" t="s">
        <v>113</v>
      </c>
      <c r="J21" s="374"/>
      <c r="K21" s="374"/>
      <c r="L21" s="374"/>
      <c r="M21" s="375"/>
      <c r="N21" s="124"/>
      <c r="O21" s="81"/>
    </row>
    <row r="22" spans="1:15" ht="20.100000000000001" customHeight="1" x14ac:dyDescent="0.2">
      <c r="A22" s="163"/>
      <c r="B22" s="162"/>
      <c r="C22" s="47"/>
      <c r="D22" s="242"/>
      <c r="E22" s="242"/>
      <c r="F22" s="242"/>
      <c r="G22" s="242"/>
      <c r="H22" s="242"/>
      <c r="I22" s="376"/>
      <c r="J22" s="377"/>
      <c r="K22" s="377"/>
      <c r="L22" s="377"/>
      <c r="M22" s="378"/>
      <c r="N22" s="124"/>
      <c r="O22" s="81"/>
    </row>
    <row r="23" spans="1:15" ht="20.100000000000001" customHeight="1" x14ac:dyDescent="0.2">
      <c r="A23" s="163">
        <f ca="1">LOOKUP(11,'Félévi időbeosztás'!I2:I15,'Félévi időbeosztás'!A2:A16)</f>
        <v>11</v>
      </c>
      <c r="B23" s="162">
        <f ca="1">LOOKUP(11,'Félévi időbeosztás'!I2:I15,'Félévi időbeosztás'!C2:C16)</f>
        <v>45253</v>
      </c>
      <c r="C23" s="373" t="s">
        <v>105</v>
      </c>
      <c r="D23" s="374"/>
      <c r="E23" s="374"/>
      <c r="F23" s="374"/>
      <c r="G23" s="375"/>
      <c r="H23" s="373" t="s">
        <v>106</v>
      </c>
      <c r="I23" s="374"/>
      <c r="J23" s="375"/>
      <c r="K23" s="379" t="s">
        <v>197</v>
      </c>
      <c r="L23" s="379"/>
      <c r="M23" s="379"/>
      <c r="N23" s="113"/>
      <c r="O23" s="81"/>
    </row>
    <row r="24" spans="1:15" ht="20.100000000000001" customHeight="1" x14ac:dyDescent="0.2">
      <c r="A24" s="163"/>
      <c r="B24" s="162"/>
      <c r="C24" s="376"/>
      <c r="D24" s="377"/>
      <c r="E24" s="377"/>
      <c r="F24" s="377"/>
      <c r="G24" s="378"/>
      <c r="H24" s="376"/>
      <c r="I24" s="377"/>
      <c r="J24" s="378"/>
      <c r="K24" s="379"/>
      <c r="L24" s="379"/>
      <c r="M24" s="379"/>
      <c r="N24" s="113"/>
      <c r="O24" s="81"/>
    </row>
    <row r="25" spans="1:15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47"/>
      <c r="D25" s="373" t="s">
        <v>180</v>
      </c>
      <c r="E25" s="374"/>
      <c r="F25" s="374"/>
      <c r="G25" s="374"/>
      <c r="H25" s="375"/>
      <c r="I25" s="373" t="s">
        <v>96</v>
      </c>
      <c r="J25" s="374"/>
      <c r="K25" s="374"/>
      <c r="L25" s="374"/>
      <c r="M25" s="375"/>
      <c r="N25" s="109"/>
      <c r="O25" s="56"/>
    </row>
    <row r="26" spans="1:15" ht="20.100000000000001" customHeight="1" x14ac:dyDescent="0.2">
      <c r="A26" s="163"/>
      <c r="B26" s="162"/>
      <c r="C26" s="47"/>
      <c r="D26" s="376"/>
      <c r="E26" s="377"/>
      <c r="F26" s="377"/>
      <c r="G26" s="377"/>
      <c r="H26" s="378"/>
      <c r="I26" s="376"/>
      <c r="J26" s="377"/>
      <c r="K26" s="377"/>
      <c r="L26" s="377"/>
      <c r="M26" s="378"/>
      <c r="N26" s="109"/>
      <c r="O26" s="56"/>
    </row>
    <row r="27" spans="1:15" ht="20.100000000000001" customHeight="1" thickBot="1" x14ac:dyDescent="0.25">
      <c r="A27" s="158" t="s">
        <v>219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0"/>
    </row>
    <row r="28" spans="1:15" ht="12.75" customHeight="1" x14ac:dyDescent="0.2"/>
  </sheetData>
  <mergeCells count="54">
    <mergeCell ref="A1:O1"/>
    <mergeCell ref="B3:B4"/>
    <mergeCell ref="B5:B6"/>
    <mergeCell ref="A3:A4"/>
    <mergeCell ref="A9:A10"/>
    <mergeCell ref="A5:A6"/>
    <mergeCell ref="D3:H4"/>
    <mergeCell ref="D9:H10"/>
    <mergeCell ref="I3:M4"/>
    <mergeCell ref="I9:M10"/>
    <mergeCell ref="L5:N6"/>
    <mergeCell ref="C5:G6"/>
    <mergeCell ref="H5:K6"/>
    <mergeCell ref="A27:O27"/>
    <mergeCell ref="B23:B24"/>
    <mergeCell ref="B25:B26"/>
    <mergeCell ref="A21:A22"/>
    <mergeCell ref="A15:A16"/>
    <mergeCell ref="A25:A26"/>
    <mergeCell ref="B21:B22"/>
    <mergeCell ref="A23:A24"/>
    <mergeCell ref="B19:B20"/>
    <mergeCell ref="D15:H16"/>
    <mergeCell ref="D21:H22"/>
    <mergeCell ref="I15:M16"/>
    <mergeCell ref="A19:A20"/>
    <mergeCell ref="A17:A18"/>
    <mergeCell ref="B15:B16"/>
    <mergeCell ref="B17:B18"/>
    <mergeCell ref="D13:H14"/>
    <mergeCell ref="D19:H20"/>
    <mergeCell ref="B13:B14"/>
    <mergeCell ref="A7:A8"/>
    <mergeCell ref="B7:B8"/>
    <mergeCell ref="B11:B12"/>
    <mergeCell ref="A11:A12"/>
    <mergeCell ref="B9:B10"/>
    <mergeCell ref="A13:A14"/>
    <mergeCell ref="D25:H26"/>
    <mergeCell ref="I7:M8"/>
    <mergeCell ref="I13:M14"/>
    <mergeCell ref="I19:M20"/>
    <mergeCell ref="I25:M26"/>
    <mergeCell ref="K23:M24"/>
    <mergeCell ref="L11:M12"/>
    <mergeCell ref="L17:M18"/>
    <mergeCell ref="I21:M22"/>
    <mergeCell ref="C11:G12"/>
    <mergeCell ref="C17:G18"/>
    <mergeCell ref="C23:G24"/>
    <mergeCell ref="H11:K12"/>
    <mergeCell ref="H17:K18"/>
    <mergeCell ref="H23:J24"/>
    <mergeCell ref="D7:H8"/>
  </mergeCells>
  <phoneticPr fontId="3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9" t="s">
        <v>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5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28"/>
      <c r="D3" s="175" t="s">
        <v>133</v>
      </c>
      <c r="E3" s="175"/>
      <c r="F3" s="175"/>
      <c r="G3" s="175"/>
      <c r="H3" s="175"/>
      <c r="I3" s="212" t="s">
        <v>137</v>
      </c>
      <c r="J3" s="212"/>
      <c r="K3" s="212"/>
      <c r="L3" s="212"/>
      <c r="M3" s="212"/>
      <c r="N3" s="185" t="s">
        <v>134</v>
      </c>
      <c r="O3" s="210"/>
    </row>
    <row r="4" spans="1:15" ht="20.100000000000001" customHeight="1" x14ac:dyDescent="0.2">
      <c r="A4" s="163"/>
      <c r="B4" s="162"/>
      <c r="C4" s="28"/>
      <c r="D4" s="175"/>
      <c r="E4" s="175"/>
      <c r="F4" s="175"/>
      <c r="G4" s="175"/>
      <c r="H4" s="175"/>
      <c r="I4" s="212"/>
      <c r="J4" s="212"/>
      <c r="K4" s="212"/>
      <c r="L4" s="212"/>
      <c r="M4" s="212"/>
      <c r="N4" s="211"/>
      <c r="O4" s="210"/>
    </row>
    <row r="5" spans="1:15" ht="20.100000000000001" customHeight="1" x14ac:dyDescent="0.2">
      <c r="A5" s="163">
        <f ca="1">LOOKUP(2,'Félévi időbeosztás'!I2:I15,'Félévi időbeosztás'!A2:A16)</f>
        <v>2</v>
      </c>
      <c r="B5" s="162">
        <f ca="1">LOOKUP(2,'Félévi időbeosztás'!I2:I15,'Félévi időbeosztás'!C2:C16)</f>
        <v>45190</v>
      </c>
      <c r="C5" s="212" t="s">
        <v>138</v>
      </c>
      <c r="D5" s="212"/>
      <c r="E5" s="212"/>
      <c r="F5" s="212"/>
      <c r="G5" s="212"/>
      <c r="H5" s="203" t="s">
        <v>141</v>
      </c>
      <c r="I5" s="205"/>
      <c r="J5" s="204"/>
      <c r="K5" s="203" t="s">
        <v>199</v>
      </c>
      <c r="L5" s="205"/>
      <c r="M5" s="204"/>
      <c r="N5" s="203" t="s">
        <v>200</v>
      </c>
      <c r="O5" s="208"/>
    </row>
    <row r="6" spans="1:15" ht="20.100000000000001" customHeight="1" x14ac:dyDescent="0.2">
      <c r="A6" s="163"/>
      <c r="B6" s="162"/>
      <c r="C6" s="212"/>
      <c r="D6" s="212"/>
      <c r="E6" s="212"/>
      <c r="F6" s="212"/>
      <c r="G6" s="212"/>
      <c r="H6" s="206" t="s">
        <v>140</v>
      </c>
      <c r="I6" s="209"/>
      <c r="J6" s="207"/>
      <c r="K6" s="206" t="s">
        <v>201</v>
      </c>
      <c r="L6" s="209"/>
      <c r="M6" s="207"/>
      <c r="N6" s="28"/>
      <c r="O6" s="56"/>
    </row>
    <row r="7" spans="1:15" ht="20.100000000000001" customHeight="1" x14ac:dyDescent="0.2">
      <c r="A7" s="163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47"/>
      <c r="D7" s="212" t="s">
        <v>135</v>
      </c>
      <c r="E7" s="212"/>
      <c r="F7" s="212"/>
      <c r="G7" s="212"/>
      <c r="H7" s="212"/>
      <c r="I7" s="212"/>
      <c r="J7" s="212"/>
      <c r="K7" s="212"/>
      <c r="L7" s="212" t="s">
        <v>136</v>
      </c>
      <c r="M7" s="212"/>
      <c r="N7" s="212"/>
      <c r="O7" s="213"/>
    </row>
    <row r="8" spans="1:15" ht="20.100000000000001" customHeight="1" x14ac:dyDescent="0.2">
      <c r="A8" s="163"/>
      <c r="B8" s="162"/>
      <c r="C8" s="47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3"/>
    </row>
    <row r="9" spans="1:15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47"/>
      <c r="D9" s="175" t="s">
        <v>133</v>
      </c>
      <c r="E9" s="175"/>
      <c r="F9" s="175"/>
      <c r="G9" s="175"/>
      <c r="H9" s="175"/>
      <c r="I9" s="212" t="s">
        <v>137</v>
      </c>
      <c r="J9" s="212"/>
      <c r="K9" s="212"/>
      <c r="L9" s="212"/>
      <c r="M9" s="212"/>
      <c r="N9" s="185" t="s">
        <v>134</v>
      </c>
      <c r="O9" s="48"/>
    </row>
    <row r="10" spans="1:15" ht="20.100000000000001" customHeight="1" x14ac:dyDescent="0.2">
      <c r="A10" s="163"/>
      <c r="B10" s="162"/>
      <c r="C10" s="47"/>
      <c r="D10" s="175"/>
      <c r="E10" s="175"/>
      <c r="F10" s="175"/>
      <c r="G10" s="175"/>
      <c r="H10" s="175"/>
      <c r="I10" s="212"/>
      <c r="J10" s="212"/>
      <c r="K10" s="212"/>
      <c r="L10" s="212"/>
      <c r="M10" s="212"/>
      <c r="N10" s="185"/>
      <c r="O10" s="48"/>
    </row>
    <row r="11" spans="1:15" ht="20.100000000000001" customHeight="1" x14ac:dyDescent="0.2">
      <c r="A11" s="163">
        <f ca="1">LOOKUP(5,'Félévi időbeosztás'!I2:I15,'Félévi időbeosztás'!A2:A16)</f>
        <v>5</v>
      </c>
      <c r="B11" s="162">
        <f ca="1">LOOKUP(5,'Félévi időbeosztás'!I2:I15,'Félévi időbeosztás'!C2:C16)</f>
        <v>45211</v>
      </c>
      <c r="C11" s="212" t="s">
        <v>138</v>
      </c>
      <c r="D11" s="212"/>
      <c r="E11" s="212"/>
      <c r="F11" s="212"/>
      <c r="G11" s="212"/>
      <c r="H11" s="203" t="s">
        <v>142</v>
      </c>
      <c r="I11" s="204"/>
      <c r="J11" s="203" t="s">
        <v>202</v>
      </c>
      <c r="K11" s="204"/>
      <c r="L11" s="203" t="s">
        <v>203</v>
      </c>
      <c r="M11" s="205"/>
      <c r="N11" s="204"/>
      <c r="O11" s="56"/>
    </row>
    <row r="12" spans="1:15" ht="20.100000000000001" customHeight="1" x14ac:dyDescent="0.2">
      <c r="A12" s="163"/>
      <c r="B12" s="162"/>
      <c r="C12" s="212"/>
      <c r="D12" s="212"/>
      <c r="E12" s="212"/>
      <c r="F12" s="212"/>
      <c r="G12" s="212"/>
      <c r="H12" s="206" t="s">
        <v>140</v>
      </c>
      <c r="I12" s="207"/>
      <c r="J12" s="206" t="s">
        <v>201</v>
      </c>
      <c r="K12" s="207"/>
      <c r="L12" s="28"/>
      <c r="M12" s="28"/>
      <c r="N12" s="28"/>
      <c r="O12" s="56"/>
    </row>
    <row r="13" spans="1:15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47"/>
      <c r="D13" s="212" t="s">
        <v>135</v>
      </c>
      <c r="E13" s="212"/>
      <c r="F13" s="212"/>
      <c r="G13" s="212"/>
      <c r="H13" s="212"/>
      <c r="I13" s="212"/>
      <c r="J13" s="212"/>
      <c r="K13" s="212" t="s">
        <v>136</v>
      </c>
      <c r="L13" s="212"/>
      <c r="M13" s="212"/>
      <c r="N13" s="212"/>
      <c r="O13" s="56"/>
    </row>
    <row r="14" spans="1:15" ht="20.100000000000001" customHeight="1" x14ac:dyDescent="0.2">
      <c r="A14" s="163"/>
      <c r="B14" s="162"/>
      <c r="C14" s="47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56"/>
    </row>
    <row r="15" spans="1:15" ht="20.100000000000001" customHeight="1" x14ac:dyDescent="0.2">
      <c r="A15" s="163">
        <f ca="1">LOOKUP(7,'Félévi időbeosztás'!I2:I15,'Félévi időbeosztás'!A2:A16)</f>
        <v>7</v>
      </c>
      <c r="B15" s="162">
        <f ca="1">LOOKUP(7,'Félévi időbeosztás'!I2:I15,'Félévi időbeosztás'!C2:C16)</f>
        <v>45225</v>
      </c>
      <c r="C15" s="47"/>
      <c r="D15" s="175" t="s">
        <v>133</v>
      </c>
      <c r="E15" s="175"/>
      <c r="F15" s="175"/>
      <c r="G15" s="175"/>
      <c r="H15" s="175"/>
      <c r="I15" s="212" t="s">
        <v>137</v>
      </c>
      <c r="J15" s="212"/>
      <c r="K15" s="212"/>
      <c r="L15" s="212"/>
      <c r="M15" s="212"/>
      <c r="N15" s="185" t="s">
        <v>134</v>
      </c>
      <c r="O15" s="48"/>
    </row>
    <row r="16" spans="1:15" ht="20.100000000000001" customHeight="1" x14ac:dyDescent="0.2">
      <c r="A16" s="163"/>
      <c r="B16" s="162"/>
      <c r="C16" s="47"/>
      <c r="D16" s="175"/>
      <c r="E16" s="175"/>
      <c r="F16" s="175"/>
      <c r="G16" s="175"/>
      <c r="H16" s="175"/>
      <c r="I16" s="212"/>
      <c r="J16" s="212"/>
      <c r="K16" s="212"/>
      <c r="L16" s="212"/>
      <c r="M16" s="212"/>
      <c r="N16" s="185"/>
      <c r="O16" s="48"/>
    </row>
    <row r="17" spans="1:15" ht="20.100000000000001" customHeight="1" x14ac:dyDescent="0.2">
      <c r="A17" s="163">
        <f ca="1">LOOKUP(8,'Félévi időbeosztás'!I2:I15,'Félévi időbeosztás'!A2:A16)</f>
        <v>8</v>
      </c>
      <c r="B17" s="162">
        <f ca="1">LOOKUP(8,'Félévi időbeosztás'!I2:I15,'Félévi időbeosztás'!C2:C16)</f>
        <v>45232</v>
      </c>
      <c r="C17" s="212" t="s">
        <v>138</v>
      </c>
      <c r="D17" s="212"/>
      <c r="E17" s="212"/>
      <c r="F17" s="212"/>
      <c r="G17" s="212"/>
      <c r="H17" s="203" t="s">
        <v>141</v>
      </c>
      <c r="I17" s="205"/>
      <c r="J17" s="204"/>
      <c r="K17" s="203" t="s">
        <v>199</v>
      </c>
      <c r="L17" s="205"/>
      <c r="M17" s="204"/>
      <c r="N17" s="203" t="s">
        <v>200</v>
      </c>
      <c r="O17" s="208"/>
    </row>
    <row r="18" spans="1:15" ht="20.100000000000001" customHeight="1" x14ac:dyDescent="0.2">
      <c r="A18" s="163"/>
      <c r="B18" s="162"/>
      <c r="C18" s="212"/>
      <c r="D18" s="212"/>
      <c r="E18" s="212"/>
      <c r="F18" s="212"/>
      <c r="G18" s="212"/>
      <c r="H18" s="206" t="s">
        <v>140</v>
      </c>
      <c r="I18" s="209"/>
      <c r="J18" s="207"/>
      <c r="K18" s="206" t="s">
        <v>201</v>
      </c>
      <c r="L18" s="209"/>
      <c r="M18" s="207"/>
      <c r="N18" s="28"/>
      <c r="O18" s="56"/>
    </row>
    <row r="19" spans="1:15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47"/>
      <c r="D19" s="212" t="s">
        <v>135</v>
      </c>
      <c r="E19" s="212"/>
      <c r="F19" s="212"/>
      <c r="G19" s="212"/>
      <c r="H19" s="212"/>
      <c r="I19" s="212"/>
      <c r="J19" s="212"/>
      <c r="K19" s="212"/>
      <c r="L19" s="212" t="s">
        <v>136</v>
      </c>
      <c r="M19" s="212"/>
      <c r="N19" s="212"/>
      <c r="O19" s="56"/>
    </row>
    <row r="20" spans="1:15" ht="20.100000000000001" customHeight="1" x14ac:dyDescent="0.2">
      <c r="A20" s="163"/>
      <c r="B20" s="162"/>
      <c r="C20" s="47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56"/>
    </row>
    <row r="21" spans="1:15" ht="20.100000000000001" customHeight="1" x14ac:dyDescent="0.2">
      <c r="A21" s="163">
        <f ca="1">LOOKUP(10,'Félévi időbeosztás'!I2:I15,'Félévi időbeosztás'!A2:A16)</f>
        <v>10</v>
      </c>
      <c r="B21" s="162">
        <f ca="1">LOOKUP(10,'Félévi időbeosztás'!I2:I15,'Félévi időbeosztás'!C2:C16)</f>
        <v>45246</v>
      </c>
      <c r="C21" s="47"/>
      <c r="D21" s="175" t="s">
        <v>133</v>
      </c>
      <c r="E21" s="175"/>
      <c r="F21" s="175"/>
      <c r="G21" s="175"/>
      <c r="H21" s="175"/>
      <c r="I21" s="212" t="s">
        <v>137</v>
      </c>
      <c r="J21" s="212"/>
      <c r="K21" s="212"/>
      <c r="L21" s="212"/>
      <c r="M21" s="212"/>
      <c r="N21" s="185" t="s">
        <v>134</v>
      </c>
      <c r="O21" s="48"/>
    </row>
    <row r="22" spans="1:15" ht="20.100000000000001" customHeight="1" x14ac:dyDescent="0.2">
      <c r="A22" s="163"/>
      <c r="B22" s="162"/>
      <c r="C22" s="47"/>
      <c r="D22" s="175"/>
      <c r="E22" s="175"/>
      <c r="F22" s="175"/>
      <c r="G22" s="175"/>
      <c r="H22" s="175"/>
      <c r="I22" s="212"/>
      <c r="J22" s="212"/>
      <c r="K22" s="212"/>
      <c r="L22" s="212"/>
      <c r="M22" s="212"/>
      <c r="N22" s="185"/>
      <c r="O22" s="48"/>
    </row>
    <row r="23" spans="1:15" ht="20.100000000000001" customHeight="1" x14ac:dyDescent="0.2">
      <c r="A23" s="163">
        <f ca="1">LOOKUP(11,'Félévi időbeosztás'!I2:I15,'Félévi időbeosztás'!A2:A16)</f>
        <v>11</v>
      </c>
      <c r="B23" s="162">
        <f ca="1">LOOKUP(11,'Félévi időbeosztás'!I2:I15,'Félévi időbeosztás'!C2:C16)</f>
        <v>45253</v>
      </c>
      <c r="C23" s="212" t="s">
        <v>138</v>
      </c>
      <c r="D23" s="212"/>
      <c r="E23" s="212"/>
      <c r="F23" s="212"/>
      <c r="G23" s="212"/>
      <c r="H23" s="203" t="s">
        <v>142</v>
      </c>
      <c r="I23" s="204"/>
      <c r="J23" s="203" t="s">
        <v>202</v>
      </c>
      <c r="K23" s="204"/>
      <c r="L23" s="203" t="s">
        <v>203</v>
      </c>
      <c r="M23" s="205"/>
      <c r="N23" s="204"/>
      <c r="O23" s="48"/>
    </row>
    <row r="24" spans="1:15" ht="20.100000000000001" customHeight="1" x14ac:dyDescent="0.2">
      <c r="A24" s="163"/>
      <c r="B24" s="162"/>
      <c r="C24" s="212"/>
      <c r="D24" s="212"/>
      <c r="E24" s="212"/>
      <c r="F24" s="212"/>
      <c r="G24" s="212"/>
      <c r="H24" s="206" t="s">
        <v>140</v>
      </c>
      <c r="I24" s="207"/>
      <c r="J24" s="206" t="s">
        <v>201</v>
      </c>
      <c r="K24" s="207"/>
      <c r="L24" s="28"/>
      <c r="M24" s="28"/>
      <c r="N24" s="28"/>
      <c r="O24" s="50"/>
    </row>
    <row r="25" spans="1:15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47"/>
      <c r="D25" s="212" t="s">
        <v>135</v>
      </c>
      <c r="E25" s="212"/>
      <c r="F25" s="212"/>
      <c r="G25" s="212"/>
      <c r="H25" s="212"/>
      <c r="I25" s="212"/>
      <c r="J25" s="212"/>
      <c r="K25" s="212" t="s">
        <v>136</v>
      </c>
      <c r="L25" s="212"/>
      <c r="M25" s="212"/>
      <c r="N25" s="212"/>
      <c r="O25" s="56"/>
    </row>
    <row r="26" spans="1:15" ht="20.100000000000001" customHeight="1" x14ac:dyDescent="0.2">
      <c r="A26" s="163"/>
      <c r="B26" s="162"/>
      <c r="C26" s="47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56"/>
    </row>
    <row r="27" spans="1:15" ht="20.100000000000001" customHeight="1" thickBot="1" x14ac:dyDescent="0.25">
      <c r="A27" s="214" t="s">
        <v>208</v>
      </c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6"/>
      <c r="M27" s="216"/>
      <c r="N27" s="216"/>
      <c r="O27" s="217"/>
    </row>
    <row r="28" spans="1:15" x14ac:dyDescent="0.2">
      <c r="B28" s="31">
        <v>136</v>
      </c>
    </row>
    <row r="29" spans="1:15" x14ac:dyDescent="0.2">
      <c r="B29" s="130" t="s">
        <v>139</v>
      </c>
    </row>
    <row r="30" spans="1:15" x14ac:dyDescent="0.2">
      <c r="B30" s="60"/>
    </row>
  </sheetData>
  <mergeCells count="70">
    <mergeCell ref="A13:A14"/>
    <mergeCell ref="A17:A18"/>
    <mergeCell ref="B13:B14"/>
    <mergeCell ref="A27:O27"/>
    <mergeCell ref="A25:A26"/>
    <mergeCell ref="B25:B26"/>
    <mergeCell ref="A23:A24"/>
    <mergeCell ref="B23:B24"/>
    <mergeCell ref="A21:A22"/>
    <mergeCell ref="B21:B22"/>
    <mergeCell ref="B17:B18"/>
    <mergeCell ref="B15:B16"/>
    <mergeCell ref="A15:A16"/>
    <mergeCell ref="A19:A20"/>
    <mergeCell ref="B19:B20"/>
    <mergeCell ref="D19:K20"/>
    <mergeCell ref="D25:J26"/>
    <mergeCell ref="K13:N14"/>
    <mergeCell ref="L19:N20"/>
    <mergeCell ref="K25:N26"/>
    <mergeCell ref="D15:H16"/>
    <mergeCell ref="D21:H22"/>
    <mergeCell ref="I15:M16"/>
    <mergeCell ref="I21:M22"/>
    <mergeCell ref="D13:J14"/>
    <mergeCell ref="C17:G18"/>
    <mergeCell ref="C23:G24"/>
    <mergeCell ref="H24:I24"/>
    <mergeCell ref="J24:K24"/>
    <mergeCell ref="N15:N16"/>
    <mergeCell ref="N21:N22"/>
    <mergeCell ref="H23:I23"/>
    <mergeCell ref="A1:O1"/>
    <mergeCell ref="B3:B4"/>
    <mergeCell ref="B5:B6"/>
    <mergeCell ref="A3:A4"/>
    <mergeCell ref="B11:B12"/>
    <mergeCell ref="A5:A6"/>
    <mergeCell ref="A9:A10"/>
    <mergeCell ref="A7:A8"/>
    <mergeCell ref="B7:B8"/>
    <mergeCell ref="B9:B10"/>
    <mergeCell ref="A11:A12"/>
    <mergeCell ref="D7:K8"/>
    <mergeCell ref="D3:H4"/>
    <mergeCell ref="I3:M4"/>
    <mergeCell ref="C5:G6"/>
    <mergeCell ref="H5:J5"/>
    <mergeCell ref="K6:M6"/>
    <mergeCell ref="H11:I11"/>
    <mergeCell ref="J11:K11"/>
    <mergeCell ref="N3:O4"/>
    <mergeCell ref="N9:N10"/>
    <mergeCell ref="K5:M5"/>
    <mergeCell ref="N5:O5"/>
    <mergeCell ref="H6:J6"/>
    <mergeCell ref="L7:O8"/>
    <mergeCell ref="D9:H10"/>
    <mergeCell ref="I9:M10"/>
    <mergeCell ref="C11:G12"/>
    <mergeCell ref="L11:N11"/>
    <mergeCell ref="H12:I12"/>
    <mergeCell ref="J23:K23"/>
    <mergeCell ref="L23:N23"/>
    <mergeCell ref="J12:K12"/>
    <mergeCell ref="H17:J17"/>
    <mergeCell ref="K17:M17"/>
    <mergeCell ref="N17:O17"/>
    <mergeCell ref="H18:J18"/>
    <mergeCell ref="K18:M18"/>
  </mergeCells>
  <phoneticPr fontId="3" type="noConversion"/>
  <printOptions horizontalCentered="1" verticalCentered="1"/>
  <pageMargins left="0.17" right="0.17" top="0.17" bottom="0.16" header="0.22" footer="0.2"/>
  <pageSetup paperSize="9" scale="9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9" t="s">
        <v>110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5" ht="25.5" x14ac:dyDescent="0.2">
      <c r="A2" s="19" t="s">
        <v>21</v>
      </c>
      <c r="B2" s="117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5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47"/>
      <c r="D3" s="242" t="s">
        <v>84</v>
      </c>
      <c r="E3" s="242"/>
      <c r="F3" s="242"/>
      <c r="G3" s="242"/>
      <c r="H3" s="242"/>
      <c r="I3" s="373" t="s">
        <v>113</v>
      </c>
      <c r="J3" s="374"/>
      <c r="K3" s="374"/>
      <c r="L3" s="374"/>
      <c r="M3" s="375"/>
      <c r="N3" s="124"/>
      <c r="O3" s="48"/>
    </row>
    <row r="4" spans="1:15" ht="20.100000000000001" customHeight="1" x14ac:dyDescent="0.2">
      <c r="A4" s="163"/>
      <c r="B4" s="162"/>
      <c r="C4" s="47"/>
      <c r="D4" s="242"/>
      <c r="E4" s="242"/>
      <c r="F4" s="242"/>
      <c r="G4" s="242"/>
      <c r="H4" s="242"/>
      <c r="I4" s="376"/>
      <c r="J4" s="377"/>
      <c r="K4" s="377"/>
      <c r="L4" s="377"/>
      <c r="M4" s="378"/>
      <c r="N4" s="124"/>
      <c r="O4" s="48"/>
    </row>
    <row r="5" spans="1:15" ht="20.100000000000001" customHeight="1" x14ac:dyDescent="0.2">
      <c r="A5" s="163">
        <f ca="1">LOOKUP(2,'Félévi időbeosztás'!I2:I15,'Félévi időbeosztás'!A2:A16)</f>
        <v>2</v>
      </c>
      <c r="B5" s="162">
        <f ca="1">LOOKUP(2,'Félévi időbeosztás'!I2:I15,'Félévi időbeosztás'!C2:C16)</f>
        <v>45190</v>
      </c>
      <c r="C5" s="373" t="s">
        <v>105</v>
      </c>
      <c r="D5" s="374"/>
      <c r="E5" s="374"/>
      <c r="F5" s="374"/>
      <c r="G5" s="375"/>
      <c r="H5" s="242" t="s">
        <v>106</v>
      </c>
      <c r="I5" s="242"/>
      <c r="J5" s="242"/>
      <c r="K5" s="242"/>
      <c r="L5" s="272" t="s">
        <v>107</v>
      </c>
      <c r="M5" s="272"/>
      <c r="N5" s="272"/>
      <c r="O5" s="380"/>
    </row>
    <row r="6" spans="1:15" ht="20.100000000000001" customHeight="1" x14ac:dyDescent="0.2">
      <c r="A6" s="163"/>
      <c r="B6" s="162"/>
      <c r="C6" s="376"/>
      <c r="D6" s="377"/>
      <c r="E6" s="377"/>
      <c r="F6" s="377"/>
      <c r="G6" s="378"/>
      <c r="H6" s="242"/>
      <c r="I6" s="242"/>
      <c r="J6" s="242"/>
      <c r="K6" s="242"/>
      <c r="L6" s="272"/>
      <c r="M6" s="272"/>
      <c r="N6" s="272"/>
      <c r="O6" s="380"/>
    </row>
    <row r="7" spans="1:15" ht="20.100000000000001" customHeight="1" x14ac:dyDescent="0.2">
      <c r="A7" s="163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47"/>
      <c r="D7" s="373" t="s">
        <v>180</v>
      </c>
      <c r="E7" s="374"/>
      <c r="F7" s="374"/>
      <c r="G7" s="374"/>
      <c r="H7" s="375"/>
      <c r="I7" s="373" t="s">
        <v>96</v>
      </c>
      <c r="J7" s="374"/>
      <c r="K7" s="374"/>
      <c r="L7" s="374"/>
      <c r="M7" s="375"/>
      <c r="N7" s="109"/>
      <c r="O7" s="56"/>
    </row>
    <row r="8" spans="1:15" ht="20.100000000000001" customHeight="1" x14ac:dyDescent="0.2">
      <c r="A8" s="163"/>
      <c r="B8" s="162"/>
      <c r="C8" s="47"/>
      <c r="D8" s="376"/>
      <c r="E8" s="377"/>
      <c r="F8" s="377"/>
      <c r="G8" s="377"/>
      <c r="H8" s="378"/>
      <c r="I8" s="376"/>
      <c r="J8" s="377"/>
      <c r="K8" s="377"/>
      <c r="L8" s="377"/>
      <c r="M8" s="378"/>
      <c r="N8" s="109"/>
      <c r="O8" s="56"/>
    </row>
    <row r="9" spans="1:15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47"/>
      <c r="D9" s="242" t="s">
        <v>84</v>
      </c>
      <c r="E9" s="242"/>
      <c r="F9" s="242"/>
      <c r="G9" s="242"/>
      <c r="H9" s="242"/>
      <c r="I9" s="373" t="s">
        <v>113</v>
      </c>
      <c r="J9" s="374"/>
      <c r="K9" s="374"/>
      <c r="L9" s="374"/>
      <c r="M9" s="375"/>
      <c r="N9" s="124"/>
      <c r="O9" s="48"/>
    </row>
    <row r="10" spans="1:15" ht="20.100000000000001" customHeight="1" x14ac:dyDescent="0.2">
      <c r="A10" s="163"/>
      <c r="B10" s="162"/>
      <c r="C10" s="47"/>
      <c r="D10" s="242"/>
      <c r="E10" s="242"/>
      <c r="F10" s="242"/>
      <c r="G10" s="242"/>
      <c r="H10" s="242"/>
      <c r="I10" s="376"/>
      <c r="J10" s="377"/>
      <c r="K10" s="377"/>
      <c r="L10" s="377"/>
      <c r="M10" s="378"/>
      <c r="N10" s="124"/>
      <c r="O10" s="48"/>
    </row>
    <row r="11" spans="1:15" ht="20.100000000000001" customHeight="1" x14ac:dyDescent="0.2">
      <c r="A11" s="163">
        <f ca="1">LOOKUP(5,'Félévi időbeosztás'!I2:I15,'Félévi időbeosztás'!A2:A16)</f>
        <v>5</v>
      </c>
      <c r="B11" s="162">
        <f ca="1">LOOKUP(5,'Félévi időbeosztás'!I2:I15,'Félévi időbeosztás'!C2:C16)</f>
        <v>45211</v>
      </c>
      <c r="C11" s="373" t="s">
        <v>105</v>
      </c>
      <c r="D11" s="374"/>
      <c r="E11" s="374"/>
      <c r="F11" s="374"/>
      <c r="G11" s="375"/>
      <c r="H11" s="242" t="s">
        <v>106</v>
      </c>
      <c r="I11" s="242"/>
      <c r="J11" s="242"/>
      <c r="K11" s="242"/>
      <c r="L11" s="272" t="s">
        <v>107</v>
      </c>
      <c r="M11" s="272"/>
      <c r="N11" s="272"/>
      <c r="O11" s="380"/>
    </row>
    <row r="12" spans="1:15" ht="20.100000000000001" customHeight="1" x14ac:dyDescent="0.2">
      <c r="A12" s="163"/>
      <c r="B12" s="162"/>
      <c r="C12" s="376"/>
      <c r="D12" s="377"/>
      <c r="E12" s="377"/>
      <c r="F12" s="377"/>
      <c r="G12" s="378"/>
      <c r="H12" s="242"/>
      <c r="I12" s="242"/>
      <c r="J12" s="242"/>
      <c r="K12" s="242"/>
      <c r="L12" s="272"/>
      <c r="M12" s="272"/>
      <c r="N12" s="272"/>
      <c r="O12" s="380"/>
    </row>
    <row r="13" spans="1:15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47"/>
      <c r="D13" s="373" t="s">
        <v>180</v>
      </c>
      <c r="E13" s="374"/>
      <c r="F13" s="374"/>
      <c r="G13" s="374"/>
      <c r="H13" s="375"/>
      <c r="I13" s="373" t="s">
        <v>96</v>
      </c>
      <c r="J13" s="374"/>
      <c r="K13" s="374"/>
      <c r="L13" s="374"/>
      <c r="M13" s="375"/>
      <c r="N13" s="109"/>
      <c r="O13" s="56"/>
    </row>
    <row r="14" spans="1:15" ht="20.100000000000001" customHeight="1" x14ac:dyDescent="0.2">
      <c r="A14" s="163"/>
      <c r="B14" s="162"/>
      <c r="C14" s="47"/>
      <c r="D14" s="376"/>
      <c r="E14" s="377"/>
      <c r="F14" s="377"/>
      <c r="G14" s="377"/>
      <c r="H14" s="378"/>
      <c r="I14" s="376"/>
      <c r="J14" s="377"/>
      <c r="K14" s="377"/>
      <c r="L14" s="377"/>
      <c r="M14" s="378"/>
      <c r="N14" s="109"/>
      <c r="O14" s="56"/>
    </row>
    <row r="15" spans="1:15" ht="20.100000000000001" customHeight="1" x14ac:dyDescent="0.2">
      <c r="A15" s="163">
        <f ca="1">LOOKUP(7,'Félévi időbeosztás'!I2:I15,'Félévi időbeosztás'!A2:A16)</f>
        <v>7</v>
      </c>
      <c r="B15" s="162">
        <f ca="1">LOOKUP(7,'Félévi időbeosztás'!I2:I15,'Félévi időbeosztás'!C2:C16)</f>
        <v>45225</v>
      </c>
      <c r="C15" s="47"/>
      <c r="D15" s="242" t="s">
        <v>84</v>
      </c>
      <c r="E15" s="242"/>
      <c r="F15" s="242"/>
      <c r="G15" s="242"/>
      <c r="H15" s="242"/>
      <c r="I15" s="373" t="s">
        <v>113</v>
      </c>
      <c r="J15" s="374"/>
      <c r="K15" s="374"/>
      <c r="L15" s="374"/>
      <c r="M15" s="375"/>
      <c r="N15" s="124"/>
      <c r="O15" s="48"/>
    </row>
    <row r="16" spans="1:15" ht="20.100000000000001" customHeight="1" x14ac:dyDescent="0.2">
      <c r="A16" s="163"/>
      <c r="B16" s="162"/>
      <c r="C16" s="47"/>
      <c r="D16" s="242"/>
      <c r="E16" s="242"/>
      <c r="F16" s="242"/>
      <c r="G16" s="242"/>
      <c r="H16" s="242"/>
      <c r="I16" s="376"/>
      <c r="J16" s="377"/>
      <c r="K16" s="377"/>
      <c r="L16" s="377"/>
      <c r="M16" s="378"/>
      <c r="N16" s="124"/>
      <c r="O16" s="48"/>
    </row>
    <row r="17" spans="1:15" ht="20.100000000000001" customHeight="1" x14ac:dyDescent="0.2">
      <c r="A17" s="163">
        <f ca="1">LOOKUP(8,'Félévi időbeosztás'!I2:I15,'Félévi időbeosztás'!A2:A16)</f>
        <v>8</v>
      </c>
      <c r="B17" s="162">
        <f ca="1">LOOKUP(8,'Félévi időbeosztás'!I2:I15,'Félévi időbeosztás'!C2:C16)</f>
        <v>45232</v>
      </c>
      <c r="C17" s="373" t="s">
        <v>105</v>
      </c>
      <c r="D17" s="374"/>
      <c r="E17" s="374"/>
      <c r="F17" s="374"/>
      <c r="G17" s="375"/>
      <c r="H17" s="242" t="s">
        <v>106</v>
      </c>
      <c r="I17" s="242"/>
      <c r="J17" s="242"/>
      <c r="K17" s="242"/>
      <c r="L17" s="381" t="s">
        <v>107</v>
      </c>
      <c r="M17" s="382"/>
      <c r="N17" s="383"/>
      <c r="O17" s="56"/>
    </row>
    <row r="18" spans="1:15" ht="20.100000000000001" customHeight="1" x14ac:dyDescent="0.2">
      <c r="A18" s="163"/>
      <c r="B18" s="162"/>
      <c r="C18" s="376"/>
      <c r="D18" s="377"/>
      <c r="E18" s="377"/>
      <c r="F18" s="377"/>
      <c r="G18" s="378"/>
      <c r="H18" s="242"/>
      <c r="I18" s="242"/>
      <c r="J18" s="242"/>
      <c r="K18" s="242"/>
      <c r="L18" s="384"/>
      <c r="M18" s="385"/>
      <c r="N18" s="386"/>
      <c r="O18" s="56"/>
    </row>
    <row r="19" spans="1:15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47"/>
      <c r="D19" s="373" t="s">
        <v>180</v>
      </c>
      <c r="E19" s="374"/>
      <c r="F19" s="374"/>
      <c r="G19" s="374"/>
      <c r="H19" s="375"/>
      <c r="I19" s="373" t="s">
        <v>96</v>
      </c>
      <c r="J19" s="374"/>
      <c r="K19" s="374"/>
      <c r="L19" s="374"/>
      <c r="M19" s="375"/>
      <c r="N19" s="109"/>
      <c r="O19" s="56"/>
    </row>
    <row r="20" spans="1:15" ht="20.100000000000001" customHeight="1" x14ac:dyDescent="0.2">
      <c r="A20" s="163"/>
      <c r="B20" s="162"/>
      <c r="C20" s="47"/>
      <c r="D20" s="376"/>
      <c r="E20" s="377"/>
      <c r="F20" s="377"/>
      <c r="G20" s="377"/>
      <c r="H20" s="378"/>
      <c r="I20" s="376"/>
      <c r="J20" s="377"/>
      <c r="K20" s="377"/>
      <c r="L20" s="377"/>
      <c r="M20" s="378"/>
      <c r="N20" s="109"/>
      <c r="O20" s="56"/>
    </row>
    <row r="21" spans="1:15" ht="20.100000000000001" customHeight="1" x14ac:dyDescent="0.2">
      <c r="A21" s="163">
        <f ca="1">LOOKUP(10,'Félévi időbeosztás'!I2:I15,'Félévi időbeosztás'!A2:A16)</f>
        <v>10</v>
      </c>
      <c r="B21" s="162">
        <f ca="1">LOOKUP(10,'Félévi időbeosztás'!I2:I15,'Félévi időbeosztás'!C2:C16)</f>
        <v>45246</v>
      </c>
      <c r="C21" s="47"/>
      <c r="D21" s="242" t="s">
        <v>84</v>
      </c>
      <c r="E21" s="242"/>
      <c r="F21" s="242"/>
      <c r="G21" s="242"/>
      <c r="H21" s="242"/>
      <c r="I21" s="373" t="s">
        <v>113</v>
      </c>
      <c r="J21" s="374"/>
      <c r="K21" s="374"/>
      <c r="L21" s="374"/>
      <c r="M21" s="375"/>
      <c r="N21" s="124"/>
      <c r="O21" s="48"/>
    </row>
    <row r="22" spans="1:15" ht="20.100000000000001" customHeight="1" x14ac:dyDescent="0.2">
      <c r="A22" s="163"/>
      <c r="B22" s="162"/>
      <c r="C22" s="47"/>
      <c r="D22" s="242"/>
      <c r="E22" s="242"/>
      <c r="F22" s="242"/>
      <c r="G22" s="242"/>
      <c r="H22" s="242"/>
      <c r="I22" s="376"/>
      <c r="J22" s="377"/>
      <c r="K22" s="377"/>
      <c r="L22" s="377"/>
      <c r="M22" s="378"/>
      <c r="N22" s="124"/>
      <c r="O22" s="48"/>
    </row>
    <row r="23" spans="1:15" ht="20.100000000000001" customHeight="1" x14ac:dyDescent="0.2">
      <c r="A23" s="163">
        <f ca="1">LOOKUP(11,'Félévi időbeosztás'!I2:I15,'Félévi időbeosztás'!A2:A16)</f>
        <v>11</v>
      </c>
      <c r="B23" s="162">
        <f ca="1">LOOKUP(11,'Félévi időbeosztás'!I2:I15,'Félévi időbeosztás'!C2:C16)</f>
        <v>45253</v>
      </c>
      <c r="C23" s="373" t="s">
        <v>105</v>
      </c>
      <c r="D23" s="374"/>
      <c r="E23" s="374"/>
      <c r="F23" s="374"/>
      <c r="G23" s="375"/>
      <c r="H23" s="373" t="s">
        <v>106</v>
      </c>
      <c r="I23" s="374"/>
      <c r="J23" s="375"/>
      <c r="K23" s="272" t="s">
        <v>107</v>
      </c>
      <c r="L23" s="272"/>
      <c r="M23" s="272"/>
      <c r="N23" s="272"/>
      <c r="O23" s="48"/>
    </row>
    <row r="24" spans="1:15" ht="20.100000000000001" customHeight="1" x14ac:dyDescent="0.2">
      <c r="A24" s="163"/>
      <c r="B24" s="162"/>
      <c r="C24" s="376"/>
      <c r="D24" s="377"/>
      <c r="E24" s="377"/>
      <c r="F24" s="377"/>
      <c r="G24" s="378"/>
      <c r="H24" s="376"/>
      <c r="I24" s="377"/>
      <c r="J24" s="378"/>
      <c r="K24" s="272"/>
      <c r="L24" s="272"/>
      <c r="M24" s="272"/>
      <c r="N24" s="272"/>
      <c r="O24" s="48"/>
    </row>
    <row r="25" spans="1:15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47"/>
      <c r="D25" s="373" t="s">
        <v>180</v>
      </c>
      <c r="E25" s="374"/>
      <c r="F25" s="374"/>
      <c r="G25" s="374"/>
      <c r="H25" s="375"/>
      <c r="I25" s="373" t="s">
        <v>96</v>
      </c>
      <c r="J25" s="374"/>
      <c r="K25" s="374"/>
      <c r="L25" s="374"/>
      <c r="M25" s="375"/>
      <c r="N25" s="109"/>
      <c r="O25" s="56"/>
    </row>
    <row r="26" spans="1:15" ht="20.100000000000001" customHeight="1" x14ac:dyDescent="0.2">
      <c r="A26" s="163"/>
      <c r="B26" s="162"/>
      <c r="C26" s="47"/>
      <c r="D26" s="376"/>
      <c r="E26" s="377"/>
      <c r="F26" s="377"/>
      <c r="G26" s="377"/>
      <c r="H26" s="378"/>
      <c r="I26" s="376"/>
      <c r="J26" s="377"/>
      <c r="K26" s="377"/>
      <c r="L26" s="377"/>
      <c r="M26" s="378"/>
      <c r="N26" s="109"/>
      <c r="O26" s="56"/>
    </row>
    <row r="27" spans="1:15" ht="20.100000000000001" customHeight="1" thickBot="1" x14ac:dyDescent="0.25">
      <c r="A27" s="158" t="s">
        <v>220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0"/>
    </row>
    <row r="28" spans="1:15" ht="12.75" customHeight="1" x14ac:dyDescent="0.2">
      <c r="B28" s="119">
        <v>106</v>
      </c>
    </row>
    <row r="29" spans="1:15" ht="12.75" customHeight="1" x14ac:dyDescent="0.2"/>
  </sheetData>
  <mergeCells count="54">
    <mergeCell ref="A1:O1"/>
    <mergeCell ref="A3:A4"/>
    <mergeCell ref="B3:B4"/>
    <mergeCell ref="A9:A10"/>
    <mergeCell ref="B9:B10"/>
    <mergeCell ref="A5:A6"/>
    <mergeCell ref="B5:B6"/>
    <mergeCell ref="A7:A8"/>
    <mergeCell ref="B7:B8"/>
    <mergeCell ref="D3:H4"/>
    <mergeCell ref="I3:M4"/>
    <mergeCell ref="C5:G6"/>
    <mergeCell ref="H5:K6"/>
    <mergeCell ref="D7:H8"/>
    <mergeCell ref="I7:M8"/>
    <mergeCell ref="D9:H10"/>
    <mergeCell ref="A11:A12"/>
    <mergeCell ref="B11:B12"/>
    <mergeCell ref="A15:A16"/>
    <mergeCell ref="B15:B16"/>
    <mergeCell ref="A13:A14"/>
    <mergeCell ref="B13:B14"/>
    <mergeCell ref="A27:O27"/>
    <mergeCell ref="A25:A26"/>
    <mergeCell ref="B25:B26"/>
    <mergeCell ref="D25:H26"/>
    <mergeCell ref="I25:M26"/>
    <mergeCell ref="H17:K18"/>
    <mergeCell ref="D19:H20"/>
    <mergeCell ref="I19:M20"/>
    <mergeCell ref="A23:A24"/>
    <mergeCell ref="B23:B24"/>
    <mergeCell ref="A17:A18"/>
    <mergeCell ref="B17:B18"/>
    <mergeCell ref="A21:A22"/>
    <mergeCell ref="B21:B22"/>
    <mergeCell ref="A19:A20"/>
    <mergeCell ref="B19:B20"/>
    <mergeCell ref="L5:O6"/>
    <mergeCell ref="L11:O12"/>
    <mergeCell ref="K23:N24"/>
    <mergeCell ref="L17:N18"/>
    <mergeCell ref="D21:H22"/>
    <mergeCell ref="I21:M22"/>
    <mergeCell ref="C23:G24"/>
    <mergeCell ref="H23:J24"/>
    <mergeCell ref="I9:M10"/>
    <mergeCell ref="C11:G12"/>
    <mergeCell ref="H11:K12"/>
    <mergeCell ref="D13:H14"/>
    <mergeCell ref="I13:M14"/>
    <mergeCell ref="D15:H16"/>
    <mergeCell ref="I15:M16"/>
    <mergeCell ref="C17:G18"/>
  </mergeCell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6" width="10.7109375" customWidth="1"/>
  </cols>
  <sheetData>
    <row r="1" spans="1:16" ht="18" x14ac:dyDescent="0.2">
      <c r="A1" s="199" t="s">
        <v>112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6" ht="25.5" x14ac:dyDescent="0.2">
      <c r="A2" s="19" t="s">
        <v>21</v>
      </c>
      <c r="B2" s="117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  <c r="P2" s="133" t="s">
        <v>198</v>
      </c>
    </row>
    <row r="3" spans="1:16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47"/>
      <c r="D3" s="242" t="s">
        <v>84</v>
      </c>
      <c r="E3" s="242"/>
      <c r="F3" s="242"/>
      <c r="G3" s="242"/>
      <c r="H3" s="242"/>
      <c r="I3" s="373" t="s">
        <v>113</v>
      </c>
      <c r="J3" s="374"/>
      <c r="K3" s="374"/>
      <c r="L3" s="374"/>
      <c r="M3" s="375"/>
      <c r="N3" s="124"/>
      <c r="O3" s="48"/>
    </row>
    <row r="4" spans="1:16" ht="20.100000000000001" customHeight="1" x14ac:dyDescent="0.2">
      <c r="A4" s="163"/>
      <c r="B4" s="162"/>
      <c r="C4" s="47"/>
      <c r="D4" s="242"/>
      <c r="E4" s="242"/>
      <c r="F4" s="242"/>
      <c r="G4" s="242"/>
      <c r="H4" s="242"/>
      <c r="I4" s="376"/>
      <c r="J4" s="377"/>
      <c r="K4" s="377"/>
      <c r="L4" s="377"/>
      <c r="M4" s="378"/>
      <c r="N4" s="124"/>
      <c r="O4" s="48"/>
    </row>
    <row r="5" spans="1:16" ht="20.100000000000001" customHeight="1" x14ac:dyDescent="0.2">
      <c r="A5" s="163">
        <f ca="1">LOOKUP(2,'Félévi időbeosztás'!I2:I15,'Félévi időbeosztás'!A2:A16)</f>
        <v>2</v>
      </c>
      <c r="B5" s="162">
        <f ca="1">LOOKUP(2,'Félévi időbeosztás'!I2:I15,'Félévi időbeosztás'!C2:C16)</f>
        <v>45190</v>
      </c>
      <c r="C5" s="373" t="s">
        <v>105</v>
      </c>
      <c r="D5" s="374"/>
      <c r="E5" s="374"/>
      <c r="F5" s="374"/>
      <c r="G5" s="375"/>
      <c r="H5" s="242" t="s">
        <v>106</v>
      </c>
      <c r="I5" s="242"/>
      <c r="J5" s="242"/>
      <c r="K5" s="242"/>
      <c r="L5" s="381" t="s">
        <v>108</v>
      </c>
      <c r="M5" s="382"/>
      <c r="N5" s="382"/>
      <c r="O5" s="382"/>
      <c r="P5" s="383"/>
    </row>
    <row r="6" spans="1:16" ht="20.100000000000001" customHeight="1" x14ac:dyDescent="0.2">
      <c r="A6" s="163"/>
      <c r="B6" s="162"/>
      <c r="C6" s="376"/>
      <c r="D6" s="377"/>
      <c r="E6" s="377"/>
      <c r="F6" s="377"/>
      <c r="G6" s="378"/>
      <c r="H6" s="242"/>
      <c r="I6" s="242"/>
      <c r="J6" s="242"/>
      <c r="K6" s="242"/>
      <c r="L6" s="384"/>
      <c r="M6" s="385"/>
      <c r="N6" s="385"/>
      <c r="O6" s="385"/>
      <c r="P6" s="386"/>
    </row>
    <row r="7" spans="1:16" ht="20.100000000000001" customHeight="1" x14ac:dyDescent="0.2">
      <c r="A7" s="163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47"/>
      <c r="D7" s="373" t="s">
        <v>180</v>
      </c>
      <c r="E7" s="374"/>
      <c r="F7" s="374"/>
      <c r="G7" s="374"/>
      <c r="H7" s="375"/>
      <c r="I7" s="373" t="s">
        <v>96</v>
      </c>
      <c r="J7" s="374"/>
      <c r="K7" s="374"/>
      <c r="L7" s="374"/>
      <c r="M7" s="375"/>
      <c r="N7" s="109"/>
      <c r="O7" s="56"/>
    </row>
    <row r="8" spans="1:16" ht="20.100000000000001" customHeight="1" x14ac:dyDescent="0.2">
      <c r="A8" s="163"/>
      <c r="B8" s="162"/>
      <c r="C8" s="47"/>
      <c r="D8" s="376"/>
      <c r="E8" s="377"/>
      <c r="F8" s="377"/>
      <c r="G8" s="377"/>
      <c r="H8" s="378"/>
      <c r="I8" s="376"/>
      <c r="J8" s="377"/>
      <c r="K8" s="377"/>
      <c r="L8" s="377"/>
      <c r="M8" s="378"/>
      <c r="N8" s="109"/>
      <c r="O8" s="56"/>
    </row>
    <row r="9" spans="1:16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47"/>
      <c r="D9" s="242" t="s">
        <v>84</v>
      </c>
      <c r="E9" s="242"/>
      <c r="F9" s="242"/>
      <c r="G9" s="242"/>
      <c r="H9" s="242"/>
      <c r="I9" s="373" t="s">
        <v>113</v>
      </c>
      <c r="J9" s="374"/>
      <c r="K9" s="374"/>
      <c r="L9" s="374"/>
      <c r="M9" s="375"/>
      <c r="N9" s="124"/>
      <c r="O9" s="48"/>
    </row>
    <row r="10" spans="1:16" ht="20.100000000000001" customHeight="1" x14ac:dyDescent="0.2">
      <c r="A10" s="163"/>
      <c r="B10" s="162"/>
      <c r="C10" s="47"/>
      <c r="D10" s="242"/>
      <c r="E10" s="242"/>
      <c r="F10" s="242"/>
      <c r="G10" s="242"/>
      <c r="H10" s="242"/>
      <c r="I10" s="376"/>
      <c r="J10" s="377"/>
      <c r="K10" s="377"/>
      <c r="L10" s="377"/>
      <c r="M10" s="378"/>
      <c r="N10" s="124"/>
      <c r="O10" s="48"/>
    </row>
    <row r="11" spans="1:16" ht="20.100000000000001" customHeight="1" x14ac:dyDescent="0.2">
      <c r="A11" s="163">
        <f ca="1">LOOKUP(5,'Félévi időbeosztás'!I2:I15,'Félévi időbeosztás'!A2:A16)</f>
        <v>5</v>
      </c>
      <c r="B11" s="162">
        <f ca="1">LOOKUP(5,'Félévi időbeosztás'!I2:I15,'Félévi időbeosztás'!C2:C16)</f>
        <v>45211</v>
      </c>
      <c r="C11" s="373" t="s">
        <v>105</v>
      </c>
      <c r="D11" s="374"/>
      <c r="E11" s="374"/>
      <c r="F11" s="374"/>
      <c r="G11" s="375"/>
      <c r="H11" s="242" t="s">
        <v>106</v>
      </c>
      <c r="I11" s="242"/>
      <c r="J11" s="242"/>
      <c r="K11" s="242"/>
      <c r="L11" s="381" t="s">
        <v>108</v>
      </c>
      <c r="M11" s="382"/>
      <c r="N11" s="382"/>
      <c r="O11" s="382"/>
      <c r="P11" s="383"/>
    </row>
    <row r="12" spans="1:16" ht="20.100000000000001" customHeight="1" x14ac:dyDescent="0.2">
      <c r="A12" s="163"/>
      <c r="B12" s="162"/>
      <c r="C12" s="376"/>
      <c r="D12" s="377"/>
      <c r="E12" s="377"/>
      <c r="F12" s="377"/>
      <c r="G12" s="378"/>
      <c r="H12" s="242"/>
      <c r="I12" s="242"/>
      <c r="J12" s="242"/>
      <c r="K12" s="242"/>
      <c r="L12" s="384"/>
      <c r="M12" s="385"/>
      <c r="N12" s="385"/>
      <c r="O12" s="385"/>
      <c r="P12" s="386"/>
    </row>
    <row r="13" spans="1:16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47"/>
      <c r="D13" s="373" t="s">
        <v>180</v>
      </c>
      <c r="E13" s="374"/>
      <c r="F13" s="374"/>
      <c r="G13" s="374"/>
      <c r="H13" s="375"/>
      <c r="I13" s="373" t="s">
        <v>96</v>
      </c>
      <c r="J13" s="374"/>
      <c r="K13" s="374"/>
      <c r="L13" s="374"/>
      <c r="M13" s="375"/>
      <c r="N13" s="109"/>
      <c r="O13" s="56"/>
    </row>
    <row r="14" spans="1:16" ht="20.100000000000001" customHeight="1" x14ac:dyDescent="0.2">
      <c r="A14" s="163"/>
      <c r="B14" s="162"/>
      <c r="C14" s="47"/>
      <c r="D14" s="376"/>
      <c r="E14" s="377"/>
      <c r="F14" s="377"/>
      <c r="G14" s="377"/>
      <c r="H14" s="378"/>
      <c r="I14" s="376"/>
      <c r="J14" s="377"/>
      <c r="K14" s="377"/>
      <c r="L14" s="377"/>
      <c r="M14" s="378"/>
      <c r="N14" s="109"/>
      <c r="O14" s="56"/>
    </row>
    <row r="15" spans="1:16" ht="20.100000000000001" customHeight="1" x14ac:dyDescent="0.2">
      <c r="A15" s="163">
        <f ca="1">LOOKUP(7,'Félévi időbeosztás'!I2:I15,'Félévi időbeosztás'!A2:A16)</f>
        <v>7</v>
      </c>
      <c r="B15" s="162">
        <f ca="1">LOOKUP(7,'Félévi időbeosztás'!I2:I15,'Félévi időbeosztás'!C2:C16)</f>
        <v>45225</v>
      </c>
      <c r="C15" s="47"/>
      <c r="D15" s="242" t="s">
        <v>84</v>
      </c>
      <c r="E15" s="242"/>
      <c r="F15" s="242"/>
      <c r="G15" s="242"/>
      <c r="H15" s="242"/>
      <c r="I15" s="373" t="s">
        <v>113</v>
      </c>
      <c r="J15" s="374"/>
      <c r="K15" s="374"/>
      <c r="L15" s="374"/>
      <c r="M15" s="375"/>
      <c r="N15" s="124"/>
      <c r="O15" s="48"/>
    </row>
    <row r="16" spans="1:16" ht="20.100000000000001" customHeight="1" x14ac:dyDescent="0.2">
      <c r="A16" s="163"/>
      <c r="B16" s="162"/>
      <c r="C16" s="47"/>
      <c r="D16" s="242"/>
      <c r="E16" s="242"/>
      <c r="F16" s="242"/>
      <c r="G16" s="242"/>
      <c r="H16" s="242"/>
      <c r="I16" s="376"/>
      <c r="J16" s="377"/>
      <c r="K16" s="377"/>
      <c r="L16" s="377"/>
      <c r="M16" s="378"/>
      <c r="N16" s="124"/>
      <c r="O16" s="48"/>
    </row>
    <row r="17" spans="1:16" ht="20.100000000000001" customHeight="1" x14ac:dyDescent="0.2">
      <c r="A17" s="163">
        <f ca="1">LOOKUP(8,'Félévi időbeosztás'!I2:I15,'Félévi időbeosztás'!A2:A16)</f>
        <v>8</v>
      </c>
      <c r="B17" s="162">
        <f ca="1">LOOKUP(8,'Félévi időbeosztás'!I2:I15,'Félévi időbeosztás'!C2:C16)</f>
        <v>45232</v>
      </c>
      <c r="C17" s="373" t="s">
        <v>105</v>
      </c>
      <c r="D17" s="374"/>
      <c r="E17" s="374"/>
      <c r="F17" s="374"/>
      <c r="G17" s="375"/>
      <c r="H17" s="242" t="s">
        <v>106</v>
      </c>
      <c r="I17" s="242"/>
      <c r="J17" s="242"/>
      <c r="K17" s="242"/>
      <c r="L17" s="381" t="s">
        <v>108</v>
      </c>
      <c r="M17" s="382"/>
      <c r="N17" s="382"/>
      <c r="O17" s="382"/>
      <c r="P17" s="383"/>
    </row>
    <row r="18" spans="1:16" ht="20.100000000000001" customHeight="1" x14ac:dyDescent="0.2">
      <c r="A18" s="163"/>
      <c r="B18" s="162"/>
      <c r="C18" s="376"/>
      <c r="D18" s="377"/>
      <c r="E18" s="377"/>
      <c r="F18" s="377"/>
      <c r="G18" s="378"/>
      <c r="H18" s="242"/>
      <c r="I18" s="242"/>
      <c r="J18" s="242"/>
      <c r="K18" s="242"/>
      <c r="L18" s="384"/>
      <c r="M18" s="385"/>
      <c r="N18" s="385"/>
      <c r="O18" s="385"/>
      <c r="P18" s="386"/>
    </row>
    <row r="19" spans="1:16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47"/>
      <c r="D19" s="373" t="s">
        <v>180</v>
      </c>
      <c r="E19" s="374"/>
      <c r="F19" s="374"/>
      <c r="G19" s="374"/>
      <c r="H19" s="375"/>
      <c r="I19" s="373" t="s">
        <v>96</v>
      </c>
      <c r="J19" s="374"/>
      <c r="K19" s="374"/>
      <c r="L19" s="374"/>
      <c r="M19" s="375"/>
      <c r="N19" s="109"/>
      <c r="O19" s="56"/>
    </row>
    <row r="20" spans="1:16" ht="20.100000000000001" customHeight="1" x14ac:dyDescent="0.2">
      <c r="A20" s="163"/>
      <c r="B20" s="162"/>
      <c r="C20" s="47"/>
      <c r="D20" s="376"/>
      <c r="E20" s="377"/>
      <c r="F20" s="377"/>
      <c r="G20" s="377"/>
      <c r="H20" s="378"/>
      <c r="I20" s="376"/>
      <c r="J20" s="377"/>
      <c r="K20" s="377"/>
      <c r="L20" s="377"/>
      <c r="M20" s="378"/>
      <c r="N20" s="109"/>
      <c r="O20" s="56"/>
    </row>
    <row r="21" spans="1:16" ht="20.100000000000001" customHeight="1" x14ac:dyDescent="0.2">
      <c r="A21" s="163">
        <f ca="1">LOOKUP(10,'Félévi időbeosztás'!I2:I15,'Félévi időbeosztás'!A2:A16)</f>
        <v>10</v>
      </c>
      <c r="B21" s="162">
        <f ca="1">LOOKUP(10,'Félévi időbeosztás'!I2:I15,'Félévi időbeosztás'!C2:C16)</f>
        <v>45246</v>
      </c>
      <c r="C21" s="47"/>
      <c r="D21" s="242" t="s">
        <v>84</v>
      </c>
      <c r="E21" s="242"/>
      <c r="F21" s="242"/>
      <c r="G21" s="242"/>
      <c r="H21" s="242"/>
      <c r="I21" s="373" t="s">
        <v>113</v>
      </c>
      <c r="J21" s="374"/>
      <c r="K21" s="374"/>
      <c r="L21" s="374"/>
      <c r="M21" s="375"/>
      <c r="N21" s="124"/>
      <c r="O21" s="48"/>
    </row>
    <row r="22" spans="1:16" ht="20.100000000000001" customHeight="1" x14ac:dyDescent="0.2">
      <c r="A22" s="163"/>
      <c r="B22" s="162"/>
      <c r="C22" s="47"/>
      <c r="D22" s="242"/>
      <c r="E22" s="242"/>
      <c r="F22" s="242"/>
      <c r="G22" s="242"/>
      <c r="H22" s="242"/>
      <c r="I22" s="376"/>
      <c r="J22" s="377"/>
      <c r="K22" s="377"/>
      <c r="L22" s="377"/>
      <c r="M22" s="378"/>
      <c r="N22" s="124"/>
      <c r="O22" s="48"/>
    </row>
    <row r="23" spans="1:16" ht="20.100000000000001" customHeight="1" x14ac:dyDescent="0.2">
      <c r="A23" s="163">
        <f ca="1">LOOKUP(11,'Félévi időbeosztás'!I2:I15,'Félévi időbeosztás'!A2:A16)</f>
        <v>11</v>
      </c>
      <c r="B23" s="162">
        <f ca="1">LOOKUP(11,'Félévi időbeosztás'!I2:I15,'Félévi időbeosztás'!C2:C16)</f>
        <v>45253</v>
      </c>
      <c r="C23" s="373" t="s">
        <v>105</v>
      </c>
      <c r="D23" s="374"/>
      <c r="E23" s="374"/>
      <c r="F23" s="374"/>
      <c r="G23" s="375"/>
      <c r="H23" s="373" t="s">
        <v>106</v>
      </c>
      <c r="I23" s="374"/>
      <c r="J23" s="375"/>
      <c r="K23" s="381" t="s">
        <v>108</v>
      </c>
      <c r="L23" s="382"/>
      <c r="M23" s="382"/>
      <c r="N23" s="382"/>
      <c r="O23" s="387"/>
    </row>
    <row r="24" spans="1:16" ht="20.100000000000001" customHeight="1" x14ac:dyDescent="0.2">
      <c r="A24" s="163"/>
      <c r="B24" s="162"/>
      <c r="C24" s="376"/>
      <c r="D24" s="377"/>
      <c r="E24" s="377"/>
      <c r="F24" s="377"/>
      <c r="G24" s="378"/>
      <c r="H24" s="376"/>
      <c r="I24" s="377"/>
      <c r="J24" s="378"/>
      <c r="K24" s="384"/>
      <c r="L24" s="385"/>
      <c r="M24" s="385"/>
      <c r="N24" s="385"/>
      <c r="O24" s="388"/>
    </row>
    <row r="25" spans="1:16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47"/>
      <c r="D25" s="373" t="s">
        <v>180</v>
      </c>
      <c r="E25" s="374"/>
      <c r="F25" s="374"/>
      <c r="G25" s="374"/>
      <c r="H25" s="375"/>
      <c r="I25" s="373" t="s">
        <v>96</v>
      </c>
      <c r="J25" s="374"/>
      <c r="K25" s="374"/>
      <c r="L25" s="374"/>
      <c r="M25" s="375"/>
      <c r="N25" s="109"/>
      <c r="O25" s="56"/>
    </row>
    <row r="26" spans="1:16" ht="20.100000000000001" customHeight="1" x14ac:dyDescent="0.2">
      <c r="A26" s="163"/>
      <c r="B26" s="162"/>
      <c r="C26" s="47"/>
      <c r="D26" s="376"/>
      <c r="E26" s="377"/>
      <c r="F26" s="377"/>
      <c r="G26" s="377"/>
      <c r="H26" s="378"/>
      <c r="I26" s="376"/>
      <c r="J26" s="377"/>
      <c r="K26" s="377"/>
      <c r="L26" s="377"/>
      <c r="M26" s="378"/>
      <c r="N26" s="109"/>
      <c r="O26" s="56"/>
    </row>
    <row r="27" spans="1:16" ht="20.100000000000001" customHeight="1" thickBot="1" x14ac:dyDescent="0.25">
      <c r="A27" s="158" t="s">
        <v>220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0"/>
    </row>
    <row r="28" spans="1:16" ht="12.75" customHeight="1" x14ac:dyDescent="0.2">
      <c r="B28" s="119">
        <v>131</v>
      </c>
    </row>
    <row r="29" spans="1:16" ht="12.75" customHeight="1" x14ac:dyDescent="0.2"/>
  </sheetData>
  <mergeCells count="54">
    <mergeCell ref="A1:O1"/>
    <mergeCell ref="A3:A4"/>
    <mergeCell ref="B3:B4"/>
    <mergeCell ref="A9:A10"/>
    <mergeCell ref="B9:B10"/>
    <mergeCell ref="A5:A6"/>
    <mergeCell ref="B5:B6"/>
    <mergeCell ref="A7:A8"/>
    <mergeCell ref="B7:B8"/>
    <mergeCell ref="D3:H4"/>
    <mergeCell ref="I3:M4"/>
    <mergeCell ref="C5:G6"/>
    <mergeCell ref="H5:K6"/>
    <mergeCell ref="D7:H8"/>
    <mergeCell ref="I7:M8"/>
    <mergeCell ref="D9:H10"/>
    <mergeCell ref="A11:A12"/>
    <mergeCell ref="B11:B12"/>
    <mergeCell ref="A15:A16"/>
    <mergeCell ref="B15:B16"/>
    <mergeCell ref="A13:A14"/>
    <mergeCell ref="B13:B14"/>
    <mergeCell ref="A27:O27"/>
    <mergeCell ref="A25:A26"/>
    <mergeCell ref="B25:B26"/>
    <mergeCell ref="D25:H26"/>
    <mergeCell ref="I25:M26"/>
    <mergeCell ref="H17:K18"/>
    <mergeCell ref="D19:H20"/>
    <mergeCell ref="I19:M20"/>
    <mergeCell ref="A23:A24"/>
    <mergeCell ref="B23:B24"/>
    <mergeCell ref="A17:A18"/>
    <mergeCell ref="B17:B18"/>
    <mergeCell ref="A21:A22"/>
    <mergeCell ref="B21:B22"/>
    <mergeCell ref="A19:A20"/>
    <mergeCell ref="B19:B20"/>
    <mergeCell ref="L5:P6"/>
    <mergeCell ref="L11:P12"/>
    <mergeCell ref="L17:P18"/>
    <mergeCell ref="K23:O24"/>
    <mergeCell ref="D21:H22"/>
    <mergeCell ref="I21:M22"/>
    <mergeCell ref="C23:G24"/>
    <mergeCell ref="H23:J24"/>
    <mergeCell ref="I9:M10"/>
    <mergeCell ref="C11:G12"/>
    <mergeCell ref="H11:K12"/>
    <mergeCell ref="D13:H14"/>
    <mergeCell ref="I13:M14"/>
    <mergeCell ref="D15:H16"/>
    <mergeCell ref="I15:M16"/>
    <mergeCell ref="C17:G18"/>
  </mergeCell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8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6" ht="18" x14ac:dyDescent="0.2">
      <c r="A1" s="199" t="s">
        <v>27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6" ht="25.5" x14ac:dyDescent="0.2">
      <c r="A2" s="19" t="s">
        <v>21</v>
      </c>
      <c r="B2" s="20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6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47"/>
      <c r="D3" s="272" t="s">
        <v>184</v>
      </c>
      <c r="E3" s="272"/>
      <c r="F3" s="272"/>
      <c r="G3" s="272"/>
      <c r="H3" s="272"/>
      <c r="I3" s="272"/>
      <c r="J3" s="272"/>
      <c r="K3" s="272"/>
      <c r="L3" s="28"/>
      <c r="M3" s="28"/>
      <c r="N3" s="28"/>
      <c r="O3" s="56"/>
      <c r="P3" s="43"/>
    </row>
    <row r="4" spans="1:16" ht="20.100000000000001" customHeight="1" x14ac:dyDescent="0.2">
      <c r="A4" s="163"/>
      <c r="B4" s="162"/>
      <c r="C4" s="47"/>
      <c r="D4" s="272"/>
      <c r="E4" s="272"/>
      <c r="F4" s="272"/>
      <c r="G4" s="272"/>
      <c r="H4" s="272"/>
      <c r="I4" s="272"/>
      <c r="J4" s="272"/>
      <c r="K4" s="272"/>
      <c r="L4" s="28"/>
      <c r="M4" s="28"/>
      <c r="N4" s="28"/>
      <c r="O4" s="56"/>
      <c r="P4" s="43"/>
    </row>
    <row r="5" spans="1:16" ht="20.100000000000001" customHeight="1" x14ac:dyDescent="0.2">
      <c r="A5" s="163">
        <f ca="1">LOOKUP(2,'Félévi időbeosztás'!I2:I15,'Félévi időbeosztás'!A2:A16)</f>
        <v>2</v>
      </c>
      <c r="B5" s="198">
        <f ca="1">LOOKUP(2,'Félévi időbeosztás'!I2:I15,'Félévi időbeosztás'!C2:C16)</f>
        <v>45190</v>
      </c>
      <c r="C5" s="28"/>
      <c r="D5" s="242" t="s">
        <v>181</v>
      </c>
      <c r="E5" s="242"/>
      <c r="F5" s="242"/>
      <c r="G5" s="242"/>
      <c r="H5" s="242"/>
      <c r="I5" s="242"/>
      <c r="J5" s="242"/>
      <c r="K5" s="41"/>
      <c r="L5" s="28"/>
      <c r="M5" s="28"/>
      <c r="N5" s="28"/>
      <c r="O5" s="56"/>
      <c r="P5" s="64"/>
    </row>
    <row r="6" spans="1:16" ht="20.100000000000001" customHeight="1" x14ac:dyDescent="0.2">
      <c r="A6" s="163"/>
      <c r="B6" s="198"/>
      <c r="C6" s="28"/>
      <c r="D6" s="242"/>
      <c r="E6" s="242"/>
      <c r="F6" s="242"/>
      <c r="G6" s="242"/>
      <c r="H6" s="242"/>
      <c r="I6" s="242"/>
      <c r="J6" s="242"/>
      <c r="K6" s="41"/>
      <c r="L6" s="28"/>
      <c r="M6" s="28"/>
      <c r="N6" s="28"/>
      <c r="O6" s="56"/>
      <c r="P6" s="64"/>
    </row>
    <row r="7" spans="1:16" ht="20.100000000000001" customHeight="1" x14ac:dyDescent="0.2">
      <c r="A7" s="163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47"/>
      <c r="D7" s="242" t="s">
        <v>182</v>
      </c>
      <c r="E7" s="242"/>
      <c r="F7" s="242"/>
      <c r="G7" s="242"/>
      <c r="H7" s="242" t="s">
        <v>183</v>
      </c>
      <c r="I7" s="242"/>
      <c r="J7" s="242"/>
      <c r="K7" s="94"/>
      <c r="L7" s="94"/>
      <c r="M7" s="94"/>
      <c r="N7" s="28"/>
      <c r="O7" s="48"/>
      <c r="P7" s="64"/>
    </row>
    <row r="8" spans="1:16" ht="20.100000000000001" customHeight="1" x14ac:dyDescent="0.2">
      <c r="A8" s="163"/>
      <c r="B8" s="162"/>
      <c r="C8" s="47"/>
      <c r="D8" s="242"/>
      <c r="E8" s="242"/>
      <c r="F8" s="242"/>
      <c r="G8" s="242"/>
      <c r="H8" s="242"/>
      <c r="I8" s="242"/>
      <c r="J8" s="242"/>
      <c r="K8" s="94"/>
      <c r="L8" s="94"/>
      <c r="M8" s="94"/>
      <c r="N8" s="28"/>
      <c r="O8" s="48"/>
      <c r="P8" s="64"/>
    </row>
    <row r="9" spans="1:16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47"/>
      <c r="D9" s="272" t="s">
        <v>184</v>
      </c>
      <c r="E9" s="272"/>
      <c r="F9" s="272"/>
      <c r="G9" s="272"/>
      <c r="H9" s="272"/>
      <c r="I9" s="272"/>
      <c r="J9" s="272"/>
      <c r="K9" s="41"/>
      <c r="L9" s="41"/>
      <c r="M9" s="41"/>
      <c r="N9" s="94"/>
      <c r="O9" s="48"/>
      <c r="P9" s="64"/>
    </row>
    <row r="10" spans="1:16" ht="20.100000000000001" customHeight="1" x14ac:dyDescent="0.2">
      <c r="A10" s="163"/>
      <c r="B10" s="162"/>
      <c r="C10" s="47"/>
      <c r="D10" s="272"/>
      <c r="E10" s="272"/>
      <c r="F10" s="272"/>
      <c r="G10" s="272"/>
      <c r="H10" s="272"/>
      <c r="I10" s="272"/>
      <c r="J10" s="272"/>
      <c r="K10" s="41"/>
      <c r="L10" s="41"/>
      <c r="M10" s="41"/>
      <c r="N10" s="94"/>
      <c r="O10" s="48"/>
      <c r="P10" s="64"/>
    </row>
    <row r="11" spans="1:16" ht="20.100000000000001" customHeight="1" x14ac:dyDescent="0.2">
      <c r="A11" s="163">
        <f ca="1">LOOKUP(5,'Félévi időbeosztás'!I2:I15,'Félévi időbeosztás'!A2:A16)</f>
        <v>5</v>
      </c>
      <c r="B11" s="198">
        <f ca="1">LOOKUP(5,'Félévi időbeosztás'!I2:I15,'Félévi időbeosztás'!C2:C16)</f>
        <v>45211</v>
      </c>
      <c r="C11" s="47"/>
      <c r="D11" s="242" t="s">
        <v>181</v>
      </c>
      <c r="E11" s="242"/>
      <c r="F11" s="242"/>
      <c r="G11" s="242"/>
      <c r="H11" s="242"/>
      <c r="I11" s="242"/>
      <c r="J11" s="41"/>
      <c r="K11" s="41"/>
      <c r="L11" s="41"/>
      <c r="M11" s="44"/>
      <c r="N11" s="44"/>
      <c r="O11" s="56"/>
      <c r="P11" s="64"/>
    </row>
    <row r="12" spans="1:16" ht="20.100000000000001" customHeight="1" x14ac:dyDescent="0.2">
      <c r="A12" s="163"/>
      <c r="B12" s="198"/>
      <c r="C12" s="47"/>
      <c r="D12" s="242"/>
      <c r="E12" s="242"/>
      <c r="F12" s="242"/>
      <c r="G12" s="242"/>
      <c r="H12" s="242"/>
      <c r="I12" s="242"/>
      <c r="J12" s="41"/>
      <c r="K12" s="41"/>
      <c r="L12" s="41"/>
      <c r="M12" s="44"/>
      <c r="N12" s="44"/>
      <c r="O12" s="56"/>
      <c r="P12" s="64"/>
    </row>
    <row r="13" spans="1:16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47"/>
      <c r="D13" s="242" t="s">
        <v>182</v>
      </c>
      <c r="E13" s="242"/>
      <c r="F13" s="242"/>
      <c r="G13" s="242"/>
      <c r="H13" s="242" t="s">
        <v>183</v>
      </c>
      <c r="I13" s="242"/>
      <c r="J13" s="28"/>
      <c r="K13" s="28"/>
      <c r="L13" s="28"/>
      <c r="M13" s="28"/>
      <c r="N13" s="28"/>
      <c r="O13" s="48"/>
      <c r="P13" s="64"/>
    </row>
    <row r="14" spans="1:16" ht="20.100000000000001" customHeight="1" x14ac:dyDescent="0.2">
      <c r="A14" s="163"/>
      <c r="B14" s="162"/>
      <c r="C14" s="47"/>
      <c r="D14" s="242"/>
      <c r="E14" s="242"/>
      <c r="F14" s="242"/>
      <c r="G14" s="242"/>
      <c r="H14" s="242"/>
      <c r="I14" s="242"/>
      <c r="J14" s="28"/>
      <c r="K14" s="28"/>
      <c r="L14" s="28"/>
      <c r="M14" s="28"/>
      <c r="N14" s="28"/>
      <c r="O14" s="48"/>
      <c r="P14" s="64"/>
    </row>
    <row r="15" spans="1:16" ht="20.100000000000001" customHeight="1" x14ac:dyDescent="0.2">
      <c r="A15" s="163">
        <f ca="1">LOOKUP(7,'Félévi időbeosztás'!I2:I15,'Félévi időbeosztás'!A2:A16)</f>
        <v>7</v>
      </c>
      <c r="B15" s="162">
        <f ca="1">LOOKUP(7,'Félévi időbeosztás'!I2:I15,'Félévi időbeosztás'!C2:C16)</f>
        <v>45225</v>
      </c>
      <c r="C15" s="47"/>
      <c r="D15" s="272" t="s">
        <v>184</v>
      </c>
      <c r="E15" s="272"/>
      <c r="F15" s="272"/>
      <c r="G15" s="272"/>
      <c r="H15" s="272"/>
      <c r="I15" s="272"/>
      <c r="J15" s="272"/>
      <c r="K15" s="272"/>
      <c r="L15" s="28"/>
      <c r="M15" s="28"/>
      <c r="N15" s="28"/>
      <c r="O15" s="56"/>
      <c r="P15" s="43"/>
    </row>
    <row r="16" spans="1:16" ht="20.100000000000001" customHeight="1" x14ac:dyDescent="0.2">
      <c r="A16" s="163"/>
      <c r="B16" s="162"/>
      <c r="C16" s="47"/>
      <c r="D16" s="272"/>
      <c r="E16" s="272"/>
      <c r="F16" s="272"/>
      <c r="G16" s="272"/>
      <c r="H16" s="272"/>
      <c r="I16" s="272"/>
      <c r="J16" s="272"/>
      <c r="K16" s="272"/>
      <c r="L16" s="28"/>
      <c r="M16" s="28"/>
      <c r="N16" s="28"/>
      <c r="O16" s="56"/>
      <c r="P16" s="43"/>
    </row>
    <row r="17" spans="1:16" ht="20.100000000000001" customHeight="1" x14ac:dyDescent="0.2">
      <c r="A17" s="163">
        <f ca="1">LOOKUP(8,'Félévi időbeosztás'!I2:I15,'Félévi időbeosztás'!A2:A16)</f>
        <v>8</v>
      </c>
      <c r="B17" s="198">
        <f ca="1">LOOKUP(8,'Félévi időbeosztás'!I2:I15,'Félévi időbeosztás'!C2:C16)</f>
        <v>45232</v>
      </c>
      <c r="C17" s="28"/>
      <c r="D17" s="242" t="s">
        <v>181</v>
      </c>
      <c r="E17" s="242"/>
      <c r="F17" s="242"/>
      <c r="G17" s="242"/>
      <c r="H17" s="242"/>
      <c r="I17" s="242"/>
      <c r="J17" s="41"/>
      <c r="K17" s="41"/>
      <c r="L17" s="28"/>
      <c r="M17" s="28"/>
      <c r="N17" s="28"/>
      <c r="O17" s="56"/>
      <c r="P17" s="71"/>
    </row>
    <row r="18" spans="1:16" ht="20.100000000000001" customHeight="1" x14ac:dyDescent="0.2">
      <c r="A18" s="163"/>
      <c r="B18" s="198"/>
      <c r="C18" s="28"/>
      <c r="D18" s="242"/>
      <c r="E18" s="242"/>
      <c r="F18" s="242"/>
      <c r="G18" s="242"/>
      <c r="H18" s="242"/>
      <c r="I18" s="242"/>
      <c r="J18" s="41"/>
      <c r="K18" s="41"/>
      <c r="L18" s="28"/>
      <c r="M18" s="28"/>
      <c r="N18" s="28"/>
      <c r="O18" s="56"/>
      <c r="P18" s="64"/>
    </row>
    <row r="19" spans="1:16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47"/>
      <c r="D19" s="242" t="s">
        <v>182</v>
      </c>
      <c r="E19" s="242"/>
      <c r="F19" s="242"/>
      <c r="G19" s="242"/>
      <c r="H19" s="242" t="s">
        <v>183</v>
      </c>
      <c r="I19" s="242"/>
      <c r="J19" s="242"/>
      <c r="K19" s="28"/>
      <c r="L19" s="28"/>
      <c r="M19" s="28"/>
      <c r="N19" s="28"/>
      <c r="O19" s="48"/>
      <c r="P19" s="64"/>
    </row>
    <row r="20" spans="1:16" ht="20.100000000000001" customHeight="1" x14ac:dyDescent="0.2">
      <c r="A20" s="163"/>
      <c r="B20" s="162"/>
      <c r="C20" s="47"/>
      <c r="D20" s="242"/>
      <c r="E20" s="242"/>
      <c r="F20" s="242"/>
      <c r="G20" s="242"/>
      <c r="H20" s="242"/>
      <c r="I20" s="242"/>
      <c r="J20" s="242"/>
      <c r="K20" s="28"/>
      <c r="L20" s="28"/>
      <c r="M20" s="28"/>
      <c r="N20" s="28"/>
      <c r="O20" s="48"/>
      <c r="P20" s="64"/>
    </row>
    <row r="21" spans="1:16" ht="20.100000000000001" customHeight="1" x14ac:dyDescent="0.2">
      <c r="A21" s="163">
        <f ca="1">LOOKUP(10,'Félévi időbeosztás'!I2:I15,'Félévi időbeosztás'!A2:A16)</f>
        <v>10</v>
      </c>
      <c r="B21" s="162">
        <f ca="1">LOOKUP(10,'Félévi időbeosztás'!I2:I15,'Félévi időbeosztás'!C2:C16)</f>
        <v>45246</v>
      </c>
      <c r="C21" s="47"/>
      <c r="D21" s="272" t="s">
        <v>184</v>
      </c>
      <c r="E21" s="272"/>
      <c r="F21" s="272"/>
      <c r="G21" s="272"/>
      <c r="H21" s="272"/>
      <c r="I21" s="272"/>
      <c r="J21" s="272"/>
      <c r="K21" s="28"/>
      <c r="L21" s="28"/>
      <c r="M21" s="28"/>
      <c r="N21" s="94"/>
      <c r="O21" s="48"/>
      <c r="P21" s="64"/>
    </row>
    <row r="22" spans="1:16" ht="20.100000000000001" customHeight="1" x14ac:dyDescent="0.2">
      <c r="A22" s="163"/>
      <c r="B22" s="162"/>
      <c r="C22" s="47"/>
      <c r="D22" s="272"/>
      <c r="E22" s="272"/>
      <c r="F22" s="272"/>
      <c r="G22" s="272"/>
      <c r="H22" s="272"/>
      <c r="I22" s="272"/>
      <c r="J22" s="272"/>
      <c r="K22" s="28"/>
      <c r="L22" s="28"/>
      <c r="M22" s="28"/>
      <c r="N22" s="94"/>
      <c r="O22" s="48"/>
      <c r="P22" s="64"/>
    </row>
    <row r="23" spans="1:16" ht="20.100000000000001" customHeight="1" x14ac:dyDescent="0.2">
      <c r="A23" s="163">
        <f ca="1">LOOKUP(11,'Félévi időbeosztás'!I2:I15,'Félévi időbeosztás'!A2:A16)</f>
        <v>11</v>
      </c>
      <c r="B23" s="198">
        <f ca="1">LOOKUP(11,'Félévi időbeosztás'!I2:I15,'Félévi időbeosztás'!C2:C16)</f>
        <v>45253</v>
      </c>
      <c r="C23" s="47"/>
      <c r="D23" s="242" t="s">
        <v>181</v>
      </c>
      <c r="E23" s="242"/>
      <c r="F23" s="242"/>
      <c r="G23" s="242"/>
      <c r="H23" s="242"/>
      <c r="I23" s="242"/>
      <c r="J23" s="41"/>
      <c r="K23" s="41"/>
      <c r="L23" s="41"/>
      <c r="M23" s="44"/>
      <c r="N23" s="44"/>
      <c r="O23" s="48"/>
      <c r="P23" s="64"/>
    </row>
    <row r="24" spans="1:16" ht="20.100000000000001" customHeight="1" x14ac:dyDescent="0.2">
      <c r="A24" s="163"/>
      <c r="B24" s="198"/>
      <c r="C24" s="47"/>
      <c r="D24" s="242"/>
      <c r="E24" s="242"/>
      <c r="F24" s="242"/>
      <c r="G24" s="242"/>
      <c r="H24" s="242"/>
      <c r="I24" s="242"/>
      <c r="J24" s="41"/>
      <c r="K24" s="41"/>
      <c r="L24" s="41"/>
      <c r="M24" s="44"/>
      <c r="N24" s="44"/>
      <c r="O24" s="48"/>
      <c r="P24" s="64"/>
    </row>
    <row r="25" spans="1:16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47"/>
      <c r="D25" s="266" t="s">
        <v>182</v>
      </c>
      <c r="E25" s="266"/>
      <c r="F25" s="266"/>
      <c r="G25" s="242" t="s">
        <v>183</v>
      </c>
      <c r="H25" s="242"/>
      <c r="I25" s="44"/>
      <c r="J25" s="28"/>
      <c r="K25" s="28"/>
      <c r="L25" s="28"/>
      <c r="M25" s="28"/>
      <c r="N25" s="28"/>
      <c r="O25" s="48"/>
      <c r="P25" s="64"/>
    </row>
    <row r="26" spans="1:16" ht="20.100000000000001" customHeight="1" x14ac:dyDescent="0.2">
      <c r="A26" s="163"/>
      <c r="B26" s="162"/>
      <c r="C26" s="47"/>
      <c r="D26" s="266"/>
      <c r="E26" s="266"/>
      <c r="F26" s="266"/>
      <c r="G26" s="242"/>
      <c r="H26" s="242"/>
      <c r="I26" s="44"/>
      <c r="J26" s="28"/>
      <c r="K26" s="28"/>
      <c r="L26" s="28"/>
      <c r="M26" s="28"/>
      <c r="N26" s="28"/>
      <c r="O26" s="48"/>
      <c r="P26" s="64"/>
    </row>
    <row r="27" spans="1:16" ht="20.100000000000001" customHeight="1" thickBot="1" x14ac:dyDescent="0.25">
      <c r="A27" s="158" t="s">
        <v>221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0"/>
    </row>
    <row r="28" spans="1:16" ht="12.75" customHeight="1" x14ac:dyDescent="0.2">
      <c r="B28" s="118">
        <v>224</v>
      </c>
      <c r="C28" s="89"/>
    </row>
    <row r="29" spans="1:16" ht="12.75" customHeight="1" x14ac:dyDescent="0.2">
      <c r="B29" s="60"/>
      <c r="C29" s="89"/>
    </row>
    <row r="30" spans="1:16" ht="12.75" customHeight="1" x14ac:dyDescent="0.2">
      <c r="B30" s="88"/>
      <c r="C30" s="98"/>
      <c r="D30" s="5"/>
      <c r="E30" s="5"/>
      <c r="F30" s="5"/>
    </row>
  </sheetData>
  <mergeCells count="42">
    <mergeCell ref="D11:I12"/>
    <mergeCell ref="D17:I18"/>
    <mergeCell ref="D23:I24"/>
    <mergeCell ref="D7:G8"/>
    <mergeCell ref="D13:G14"/>
    <mergeCell ref="D19:G20"/>
    <mergeCell ref="H7:J8"/>
    <mergeCell ref="H19:J20"/>
    <mergeCell ref="H13:I14"/>
    <mergeCell ref="D9:J10"/>
    <mergeCell ref="D15:K16"/>
    <mergeCell ref="D21:J22"/>
    <mergeCell ref="A27:O27"/>
    <mergeCell ref="B19:B20"/>
    <mergeCell ref="A23:A24"/>
    <mergeCell ref="A25:A26"/>
    <mergeCell ref="B25:B26"/>
    <mergeCell ref="B23:B24"/>
    <mergeCell ref="A19:A20"/>
    <mergeCell ref="A21:A22"/>
    <mergeCell ref="B21:B22"/>
    <mergeCell ref="D25:F26"/>
    <mergeCell ref="G25:H26"/>
    <mergeCell ref="A17:A18"/>
    <mergeCell ref="B15:B16"/>
    <mergeCell ref="B13:B14"/>
    <mergeCell ref="B11:B12"/>
    <mergeCell ref="B17:B18"/>
    <mergeCell ref="A11:A12"/>
    <mergeCell ref="A13:A14"/>
    <mergeCell ref="A15:A16"/>
    <mergeCell ref="A1:O1"/>
    <mergeCell ref="B3:B4"/>
    <mergeCell ref="B5:B6"/>
    <mergeCell ref="A9:A10"/>
    <mergeCell ref="A5:A6"/>
    <mergeCell ref="A7:A8"/>
    <mergeCell ref="B9:B10"/>
    <mergeCell ref="B7:B8"/>
    <mergeCell ref="A3:A4"/>
    <mergeCell ref="D5:J6"/>
    <mergeCell ref="D3:K4"/>
  </mergeCells>
  <phoneticPr fontId="3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6" ht="18" x14ac:dyDescent="0.2">
      <c r="A1" s="199" t="s">
        <v>125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6" ht="25.5" x14ac:dyDescent="0.2">
      <c r="A2" s="19" t="s">
        <v>21</v>
      </c>
      <c r="B2" s="123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6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47"/>
      <c r="D3" s="272" t="s">
        <v>185</v>
      </c>
      <c r="E3" s="272"/>
      <c r="F3" s="272"/>
      <c r="G3" s="272"/>
      <c r="H3" s="272"/>
      <c r="I3" s="44"/>
      <c r="J3" s="28"/>
      <c r="K3" s="28"/>
      <c r="L3" s="28"/>
      <c r="M3" s="28"/>
      <c r="N3" s="28"/>
      <c r="O3" s="56"/>
      <c r="P3" s="43"/>
    </row>
    <row r="4" spans="1:16" ht="20.100000000000001" customHeight="1" x14ac:dyDescent="0.2">
      <c r="A4" s="163"/>
      <c r="B4" s="162"/>
      <c r="C4" s="47"/>
      <c r="D4" s="272"/>
      <c r="E4" s="272"/>
      <c r="F4" s="272"/>
      <c r="G4" s="272"/>
      <c r="H4" s="272"/>
      <c r="I4" s="44"/>
      <c r="J4" s="28"/>
      <c r="K4" s="28"/>
      <c r="L4" s="28"/>
      <c r="M4" s="28"/>
      <c r="N4" s="28"/>
      <c r="O4" s="56"/>
      <c r="P4" s="43"/>
    </row>
    <row r="5" spans="1:16" ht="20.100000000000001" customHeight="1" x14ac:dyDescent="0.2">
      <c r="A5" s="163">
        <f ca="1">LOOKUP(2,'Félévi időbeosztás'!I2:I15,'Félévi időbeosztás'!A2:A16)</f>
        <v>2</v>
      </c>
      <c r="B5" s="198">
        <f ca="1">LOOKUP(2,'Félévi időbeosztás'!I2:I15,'Félévi időbeosztás'!C2:C16)</f>
        <v>45190</v>
      </c>
      <c r="C5" s="28"/>
      <c r="D5" s="242" t="s">
        <v>181</v>
      </c>
      <c r="E5" s="242"/>
      <c r="F5" s="242"/>
      <c r="G5" s="242"/>
      <c r="H5" s="242"/>
      <c r="I5" s="242"/>
      <c r="J5" s="242"/>
      <c r="K5" s="41"/>
      <c r="L5" s="28"/>
      <c r="M5" s="28"/>
      <c r="N5" s="28"/>
      <c r="O5" s="56"/>
      <c r="P5" s="64"/>
    </row>
    <row r="6" spans="1:16" ht="20.100000000000001" customHeight="1" x14ac:dyDescent="0.2">
      <c r="A6" s="163"/>
      <c r="B6" s="198"/>
      <c r="C6" s="28"/>
      <c r="D6" s="242"/>
      <c r="E6" s="242"/>
      <c r="F6" s="242"/>
      <c r="G6" s="242"/>
      <c r="H6" s="242"/>
      <c r="I6" s="242"/>
      <c r="J6" s="242"/>
      <c r="K6" s="41"/>
      <c r="L6" s="28"/>
      <c r="M6" s="28"/>
      <c r="N6" s="28"/>
      <c r="O6" s="56"/>
      <c r="P6" s="64"/>
    </row>
    <row r="7" spans="1:16" ht="20.100000000000001" customHeight="1" x14ac:dyDescent="0.2">
      <c r="A7" s="163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47"/>
      <c r="D7" s="242" t="s">
        <v>182</v>
      </c>
      <c r="E7" s="242"/>
      <c r="F7" s="242"/>
      <c r="G7" s="242"/>
      <c r="H7" s="242" t="s">
        <v>183</v>
      </c>
      <c r="I7" s="242"/>
      <c r="J7" s="242"/>
      <c r="K7" s="94"/>
      <c r="L7" s="94"/>
      <c r="M7" s="94"/>
      <c r="N7" s="28"/>
      <c r="O7" s="48"/>
      <c r="P7" s="64"/>
    </row>
    <row r="8" spans="1:16" ht="20.100000000000001" customHeight="1" x14ac:dyDescent="0.2">
      <c r="A8" s="163"/>
      <c r="B8" s="162"/>
      <c r="C8" s="47"/>
      <c r="D8" s="242"/>
      <c r="E8" s="242"/>
      <c r="F8" s="242"/>
      <c r="G8" s="242"/>
      <c r="H8" s="242"/>
      <c r="I8" s="242"/>
      <c r="J8" s="242"/>
      <c r="K8" s="94"/>
      <c r="L8" s="94"/>
      <c r="M8" s="94"/>
      <c r="N8" s="28"/>
      <c r="O8" s="48"/>
      <c r="P8" s="64"/>
    </row>
    <row r="9" spans="1:16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47"/>
      <c r="D9" s="272" t="s">
        <v>185</v>
      </c>
      <c r="E9" s="272"/>
      <c r="F9" s="272"/>
      <c r="G9" s="272"/>
      <c r="H9" s="272"/>
      <c r="I9" s="28"/>
      <c r="J9" s="41"/>
      <c r="K9" s="41"/>
      <c r="L9" s="41"/>
      <c r="M9" s="41"/>
      <c r="N9" s="94"/>
      <c r="O9" s="48"/>
      <c r="P9" s="64"/>
    </row>
    <row r="10" spans="1:16" ht="20.100000000000001" customHeight="1" x14ac:dyDescent="0.2">
      <c r="A10" s="163"/>
      <c r="B10" s="162"/>
      <c r="C10" s="47"/>
      <c r="D10" s="272"/>
      <c r="E10" s="272"/>
      <c r="F10" s="272"/>
      <c r="G10" s="272"/>
      <c r="H10" s="272"/>
      <c r="I10" s="28"/>
      <c r="J10" s="41"/>
      <c r="K10" s="41"/>
      <c r="L10" s="41"/>
      <c r="M10" s="41"/>
      <c r="N10" s="94"/>
      <c r="O10" s="48"/>
      <c r="P10" s="64"/>
    </row>
    <row r="11" spans="1:16" ht="20.100000000000001" customHeight="1" x14ac:dyDescent="0.2">
      <c r="A11" s="163">
        <f ca="1">LOOKUP(5,'Félévi időbeosztás'!I2:I15,'Félévi időbeosztás'!A2:A16)</f>
        <v>5</v>
      </c>
      <c r="B11" s="198">
        <f ca="1">LOOKUP(5,'Félévi időbeosztás'!I2:I15,'Félévi időbeosztás'!C2:C16)</f>
        <v>45211</v>
      </c>
      <c r="C11" s="47"/>
      <c r="D11" s="242" t="s">
        <v>181</v>
      </c>
      <c r="E11" s="242"/>
      <c r="F11" s="242"/>
      <c r="G11" s="242"/>
      <c r="H11" s="242"/>
      <c r="I11" s="242"/>
      <c r="J11" s="41"/>
      <c r="K11" s="41"/>
      <c r="L11" s="41"/>
      <c r="M11" s="44"/>
      <c r="N11" s="44"/>
      <c r="O11" s="56"/>
      <c r="P11" s="64"/>
    </row>
    <row r="12" spans="1:16" ht="20.100000000000001" customHeight="1" x14ac:dyDescent="0.2">
      <c r="A12" s="163"/>
      <c r="B12" s="198"/>
      <c r="C12" s="47"/>
      <c r="D12" s="242"/>
      <c r="E12" s="242"/>
      <c r="F12" s="242"/>
      <c r="G12" s="242"/>
      <c r="H12" s="242"/>
      <c r="I12" s="242"/>
      <c r="J12" s="41"/>
      <c r="K12" s="41"/>
      <c r="L12" s="41"/>
      <c r="M12" s="44"/>
      <c r="N12" s="44"/>
      <c r="O12" s="56"/>
      <c r="P12" s="64"/>
    </row>
    <row r="13" spans="1:16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47"/>
      <c r="D13" s="242" t="s">
        <v>182</v>
      </c>
      <c r="E13" s="242"/>
      <c r="F13" s="242"/>
      <c r="G13" s="242"/>
      <c r="H13" s="242" t="s">
        <v>183</v>
      </c>
      <c r="I13" s="242"/>
      <c r="J13" s="28"/>
      <c r="K13" s="28"/>
      <c r="L13" s="28"/>
      <c r="M13" s="28"/>
      <c r="N13" s="28"/>
      <c r="O13" s="48"/>
      <c r="P13" s="64"/>
    </row>
    <row r="14" spans="1:16" ht="20.100000000000001" customHeight="1" x14ac:dyDescent="0.2">
      <c r="A14" s="163"/>
      <c r="B14" s="162"/>
      <c r="C14" s="47"/>
      <c r="D14" s="242"/>
      <c r="E14" s="242"/>
      <c r="F14" s="242"/>
      <c r="G14" s="242"/>
      <c r="H14" s="242"/>
      <c r="I14" s="242"/>
      <c r="J14" s="28"/>
      <c r="K14" s="28"/>
      <c r="L14" s="28"/>
      <c r="M14" s="28"/>
      <c r="N14" s="28"/>
      <c r="O14" s="48"/>
      <c r="P14" s="64"/>
    </row>
    <row r="15" spans="1:16" ht="20.100000000000001" customHeight="1" x14ac:dyDescent="0.2">
      <c r="A15" s="163">
        <f ca="1">LOOKUP(7,'Félévi időbeosztás'!I2:I15,'Félévi időbeosztás'!A2:A16)</f>
        <v>7</v>
      </c>
      <c r="B15" s="162">
        <f ca="1">LOOKUP(7,'Félévi időbeosztás'!I2:I15,'Félévi időbeosztás'!C2:C16)</f>
        <v>45225</v>
      </c>
      <c r="C15" s="47"/>
      <c r="D15" s="272" t="s">
        <v>185</v>
      </c>
      <c r="E15" s="272"/>
      <c r="F15" s="272"/>
      <c r="G15" s="272"/>
      <c r="H15" s="272"/>
      <c r="I15" s="28"/>
      <c r="J15" s="28"/>
      <c r="K15" s="28"/>
      <c r="L15" s="28"/>
      <c r="M15" s="28"/>
      <c r="N15" s="28"/>
      <c r="O15" s="56"/>
      <c r="P15" s="43"/>
    </row>
    <row r="16" spans="1:16" ht="20.100000000000001" customHeight="1" x14ac:dyDescent="0.2">
      <c r="A16" s="163"/>
      <c r="B16" s="162"/>
      <c r="C16" s="47"/>
      <c r="D16" s="272"/>
      <c r="E16" s="272"/>
      <c r="F16" s="272"/>
      <c r="G16" s="272"/>
      <c r="H16" s="272"/>
      <c r="I16" s="28"/>
      <c r="J16" s="28"/>
      <c r="K16" s="28"/>
      <c r="L16" s="28"/>
      <c r="M16" s="28"/>
      <c r="N16" s="28"/>
      <c r="O16" s="56"/>
      <c r="P16" s="43"/>
    </row>
    <row r="17" spans="1:16" ht="20.100000000000001" customHeight="1" x14ac:dyDescent="0.2">
      <c r="A17" s="163">
        <f ca="1">LOOKUP(8,'Félévi időbeosztás'!I2:I15,'Félévi időbeosztás'!A2:A16)</f>
        <v>8</v>
      </c>
      <c r="B17" s="198">
        <f ca="1">LOOKUP(8,'Félévi időbeosztás'!I2:I15,'Félévi időbeosztás'!C2:C16)</f>
        <v>45232</v>
      </c>
      <c r="C17" s="28"/>
      <c r="D17" s="242" t="s">
        <v>181</v>
      </c>
      <c r="E17" s="242"/>
      <c r="F17" s="242"/>
      <c r="G17" s="242"/>
      <c r="H17" s="242"/>
      <c r="I17" s="242"/>
      <c r="J17" s="41"/>
      <c r="K17" s="41"/>
      <c r="L17" s="28"/>
      <c r="M17" s="28"/>
      <c r="N17" s="28"/>
      <c r="O17" s="56"/>
      <c r="P17" s="71"/>
    </row>
    <row r="18" spans="1:16" ht="20.100000000000001" customHeight="1" x14ac:dyDescent="0.2">
      <c r="A18" s="163"/>
      <c r="B18" s="198"/>
      <c r="C18" s="28"/>
      <c r="D18" s="242"/>
      <c r="E18" s="242"/>
      <c r="F18" s="242"/>
      <c r="G18" s="242"/>
      <c r="H18" s="242"/>
      <c r="I18" s="242"/>
      <c r="J18" s="41"/>
      <c r="K18" s="41"/>
      <c r="L18" s="28"/>
      <c r="M18" s="28"/>
      <c r="N18" s="28"/>
      <c r="O18" s="56"/>
      <c r="P18" s="64"/>
    </row>
    <row r="19" spans="1:16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47"/>
      <c r="D19" s="242" t="s">
        <v>182</v>
      </c>
      <c r="E19" s="242"/>
      <c r="F19" s="242"/>
      <c r="G19" s="242"/>
      <c r="H19" s="242" t="s">
        <v>183</v>
      </c>
      <c r="I19" s="242"/>
      <c r="J19" s="242"/>
      <c r="K19" s="28"/>
      <c r="L19" s="28"/>
      <c r="M19" s="28"/>
      <c r="N19" s="28"/>
      <c r="O19" s="48"/>
      <c r="P19" s="64"/>
    </row>
    <row r="20" spans="1:16" ht="20.100000000000001" customHeight="1" x14ac:dyDescent="0.2">
      <c r="A20" s="163"/>
      <c r="B20" s="162"/>
      <c r="C20" s="47"/>
      <c r="D20" s="242"/>
      <c r="E20" s="242"/>
      <c r="F20" s="242"/>
      <c r="G20" s="242"/>
      <c r="H20" s="242"/>
      <c r="I20" s="242"/>
      <c r="J20" s="242"/>
      <c r="K20" s="28"/>
      <c r="L20" s="28"/>
      <c r="M20" s="28"/>
      <c r="N20" s="28"/>
      <c r="O20" s="48"/>
      <c r="P20" s="64"/>
    </row>
    <row r="21" spans="1:16" ht="20.100000000000001" customHeight="1" x14ac:dyDescent="0.2">
      <c r="A21" s="163">
        <f ca="1">LOOKUP(10,'Félévi időbeosztás'!I2:I15,'Félévi időbeosztás'!A2:A16)</f>
        <v>10</v>
      </c>
      <c r="B21" s="162">
        <f ca="1">LOOKUP(10,'Félévi időbeosztás'!I2:I15,'Félévi időbeosztás'!C2:C16)</f>
        <v>45246</v>
      </c>
      <c r="C21" s="47"/>
      <c r="D21" s="272" t="s">
        <v>185</v>
      </c>
      <c r="E21" s="272"/>
      <c r="F21" s="272"/>
      <c r="G21" s="272"/>
      <c r="H21" s="272"/>
      <c r="I21" s="28"/>
      <c r="J21" s="28"/>
      <c r="K21" s="28"/>
      <c r="L21" s="28"/>
      <c r="M21" s="28"/>
      <c r="N21" s="94"/>
      <c r="O21" s="48"/>
      <c r="P21" s="64"/>
    </row>
    <row r="22" spans="1:16" ht="20.100000000000001" customHeight="1" x14ac:dyDescent="0.2">
      <c r="A22" s="163"/>
      <c r="B22" s="162"/>
      <c r="C22" s="47"/>
      <c r="D22" s="272"/>
      <c r="E22" s="272"/>
      <c r="F22" s="272"/>
      <c r="G22" s="272"/>
      <c r="H22" s="272"/>
      <c r="I22" s="28"/>
      <c r="J22" s="28"/>
      <c r="K22" s="28"/>
      <c r="L22" s="28"/>
      <c r="M22" s="28"/>
      <c r="N22" s="94"/>
      <c r="O22" s="48"/>
      <c r="P22" s="64"/>
    </row>
    <row r="23" spans="1:16" ht="20.100000000000001" customHeight="1" x14ac:dyDescent="0.2">
      <c r="A23" s="163">
        <f ca="1">LOOKUP(11,'Félévi időbeosztás'!I2:I15,'Félévi időbeosztás'!A2:A16)</f>
        <v>11</v>
      </c>
      <c r="B23" s="198">
        <f ca="1">LOOKUP(11,'Félévi időbeosztás'!I2:I15,'Félévi időbeosztás'!C2:C16)</f>
        <v>45253</v>
      </c>
      <c r="C23" s="47"/>
      <c r="D23" s="242" t="s">
        <v>181</v>
      </c>
      <c r="E23" s="242"/>
      <c r="F23" s="242"/>
      <c r="G23" s="242"/>
      <c r="H23" s="242"/>
      <c r="I23" s="242"/>
      <c r="J23" s="41"/>
      <c r="K23" s="41"/>
      <c r="L23" s="41"/>
      <c r="M23" s="44"/>
      <c r="N23" s="44"/>
      <c r="O23" s="48"/>
      <c r="P23" s="64"/>
    </row>
    <row r="24" spans="1:16" ht="20.100000000000001" customHeight="1" x14ac:dyDescent="0.2">
      <c r="A24" s="163"/>
      <c r="B24" s="198"/>
      <c r="C24" s="47"/>
      <c r="D24" s="242"/>
      <c r="E24" s="242"/>
      <c r="F24" s="242"/>
      <c r="G24" s="242"/>
      <c r="H24" s="242"/>
      <c r="I24" s="242"/>
      <c r="J24" s="41"/>
      <c r="K24" s="41"/>
      <c r="L24" s="41"/>
      <c r="M24" s="44"/>
      <c r="N24" s="44"/>
      <c r="O24" s="48"/>
      <c r="P24" s="64"/>
    </row>
    <row r="25" spans="1:16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47"/>
      <c r="D25" s="242" t="s">
        <v>182</v>
      </c>
      <c r="E25" s="242"/>
      <c r="F25" s="242"/>
      <c r="G25" s="242" t="s">
        <v>183</v>
      </c>
      <c r="H25" s="242"/>
      <c r="I25" s="44"/>
      <c r="J25" s="28"/>
      <c r="K25" s="28"/>
      <c r="L25" s="28"/>
      <c r="M25" s="28"/>
      <c r="N25" s="28"/>
      <c r="O25" s="48"/>
      <c r="P25" s="64"/>
    </row>
    <row r="26" spans="1:16" ht="20.100000000000001" customHeight="1" x14ac:dyDescent="0.2">
      <c r="A26" s="163"/>
      <c r="B26" s="162"/>
      <c r="C26" s="47"/>
      <c r="D26" s="242"/>
      <c r="E26" s="242"/>
      <c r="F26" s="242"/>
      <c r="G26" s="242"/>
      <c r="H26" s="242"/>
      <c r="I26" s="44"/>
      <c r="J26" s="28"/>
      <c r="K26" s="28"/>
      <c r="L26" s="28"/>
      <c r="M26" s="28"/>
      <c r="N26" s="28"/>
      <c r="O26" s="48"/>
      <c r="P26" s="64"/>
    </row>
    <row r="27" spans="1:16" ht="20.100000000000001" customHeight="1" thickBot="1" x14ac:dyDescent="0.25">
      <c r="A27" s="158" t="s">
        <v>221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0"/>
    </row>
    <row r="28" spans="1:16" ht="12.75" customHeight="1" x14ac:dyDescent="0.2">
      <c r="B28" s="119">
        <v>145</v>
      </c>
      <c r="C28" s="98"/>
      <c r="D28" s="5"/>
      <c r="E28" s="5"/>
      <c r="F28" s="5"/>
    </row>
    <row r="29" spans="1:16" ht="20.100000000000001" customHeight="1" x14ac:dyDescent="0.2">
      <c r="B29" s="389" t="s">
        <v>186</v>
      </c>
      <c r="C29" s="390"/>
      <c r="D29" s="390"/>
      <c r="E29" s="367" t="s">
        <v>187</v>
      </c>
      <c r="F29" s="368"/>
      <c r="G29" s="368"/>
      <c r="H29" s="368"/>
      <c r="I29" s="368"/>
    </row>
    <row r="30" spans="1:16" ht="20.100000000000001" customHeight="1" x14ac:dyDescent="0.2">
      <c r="B30" s="390"/>
      <c r="C30" s="390"/>
      <c r="D30" s="390"/>
    </row>
    <row r="31" spans="1:16" ht="20.100000000000001" customHeight="1" x14ac:dyDescent="0.2"/>
  </sheetData>
  <mergeCells count="44">
    <mergeCell ref="H19:J20"/>
    <mergeCell ref="H13:I14"/>
    <mergeCell ref="G25:H26"/>
    <mergeCell ref="D9:H10"/>
    <mergeCell ref="D15:H16"/>
    <mergeCell ref="D21:H22"/>
    <mergeCell ref="D11:I12"/>
    <mergeCell ref="D17:I18"/>
    <mergeCell ref="D23:I24"/>
    <mergeCell ref="D13:G14"/>
    <mergeCell ref="D19:G20"/>
    <mergeCell ref="B29:D30"/>
    <mergeCell ref="E29:I29"/>
    <mergeCell ref="A27:O27"/>
    <mergeCell ref="A25:A26"/>
    <mergeCell ref="B25:B26"/>
    <mergeCell ref="D25:F26"/>
    <mergeCell ref="A21:A22"/>
    <mergeCell ref="B21:B22"/>
    <mergeCell ref="A23:A24"/>
    <mergeCell ref="B23:B24"/>
    <mergeCell ref="A19:A20"/>
    <mergeCell ref="B19:B20"/>
    <mergeCell ref="A15:A16"/>
    <mergeCell ref="B15:B16"/>
    <mergeCell ref="A17:A18"/>
    <mergeCell ref="B17:B18"/>
    <mergeCell ref="A11:A12"/>
    <mergeCell ref="B11:B12"/>
    <mergeCell ref="A13:A14"/>
    <mergeCell ref="B13:B14"/>
    <mergeCell ref="A7:A8"/>
    <mergeCell ref="B7:B8"/>
    <mergeCell ref="A9:A10"/>
    <mergeCell ref="B9:B10"/>
    <mergeCell ref="A1:O1"/>
    <mergeCell ref="A3:A4"/>
    <mergeCell ref="B3:B4"/>
    <mergeCell ref="A5:A6"/>
    <mergeCell ref="B5:B6"/>
    <mergeCell ref="D5:J6"/>
    <mergeCell ref="D3:H4"/>
    <mergeCell ref="H7:J8"/>
    <mergeCell ref="D7:G8"/>
  </mergeCell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6" ht="18" x14ac:dyDescent="0.2">
      <c r="A1" s="199" t="s">
        <v>126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6" ht="25.5" x14ac:dyDescent="0.2">
      <c r="A2" s="19" t="s">
        <v>21</v>
      </c>
      <c r="B2" s="123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6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22"/>
      <c r="D3" s="379" t="s">
        <v>189</v>
      </c>
      <c r="E3" s="379"/>
      <c r="F3" s="379"/>
      <c r="G3" s="379"/>
      <c r="H3" s="379"/>
      <c r="I3" s="379" t="s">
        <v>188</v>
      </c>
      <c r="J3" s="379"/>
      <c r="K3" s="379"/>
      <c r="L3" s="379"/>
      <c r="M3" s="379"/>
      <c r="N3" s="79"/>
      <c r="O3" s="56"/>
      <c r="P3" s="43"/>
    </row>
    <row r="4" spans="1:16" ht="20.100000000000001" customHeight="1" x14ac:dyDescent="0.2">
      <c r="A4" s="163"/>
      <c r="B4" s="162"/>
      <c r="C4" s="22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79"/>
      <c r="O4" s="56"/>
      <c r="P4" s="43"/>
    </row>
    <row r="5" spans="1:16" ht="20.100000000000001" customHeight="1" x14ac:dyDescent="0.2">
      <c r="A5" s="163">
        <f ca="1">LOOKUP(2,'Félévi időbeosztás'!I2:I15,'Félévi időbeosztás'!A2:A16)</f>
        <v>2</v>
      </c>
      <c r="B5" s="198">
        <f ca="1">LOOKUP(2,'Félévi időbeosztás'!I2:I15,'Félévi időbeosztás'!C2:C16)</f>
        <v>45190</v>
      </c>
      <c r="C5" s="79"/>
      <c r="D5" s="242" t="s">
        <v>181</v>
      </c>
      <c r="E5" s="242"/>
      <c r="F5" s="242"/>
      <c r="G5" s="242"/>
      <c r="H5" s="242"/>
      <c r="I5" s="242"/>
      <c r="J5" s="242"/>
      <c r="K5" s="87"/>
      <c r="L5" s="79"/>
      <c r="M5" s="79"/>
      <c r="N5" s="79"/>
      <c r="O5" s="82"/>
      <c r="P5" s="64"/>
    </row>
    <row r="6" spans="1:16" ht="20.100000000000001" customHeight="1" x14ac:dyDescent="0.2">
      <c r="A6" s="163"/>
      <c r="B6" s="198"/>
      <c r="C6" s="79"/>
      <c r="D6" s="242"/>
      <c r="E6" s="242"/>
      <c r="F6" s="242"/>
      <c r="G6" s="242"/>
      <c r="H6" s="242"/>
      <c r="I6" s="242"/>
      <c r="J6" s="242"/>
      <c r="K6" s="87"/>
      <c r="L6" s="79"/>
      <c r="M6" s="79"/>
      <c r="N6" s="79"/>
      <c r="O6" s="82"/>
      <c r="P6" s="64"/>
    </row>
    <row r="7" spans="1:16" ht="20.100000000000001" customHeight="1" x14ac:dyDescent="0.2">
      <c r="A7" s="163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95"/>
      <c r="D7" s="242" t="s">
        <v>182</v>
      </c>
      <c r="E7" s="242"/>
      <c r="F7" s="242"/>
      <c r="G7" s="242"/>
      <c r="H7" s="242" t="s">
        <v>183</v>
      </c>
      <c r="I7" s="242"/>
      <c r="J7" s="242"/>
      <c r="K7" s="96"/>
      <c r="L7" s="96"/>
      <c r="M7" s="96"/>
      <c r="N7" s="79"/>
      <c r="O7" s="81"/>
      <c r="P7" s="64"/>
    </row>
    <row r="8" spans="1:16" ht="20.100000000000001" customHeight="1" x14ac:dyDescent="0.2">
      <c r="A8" s="163"/>
      <c r="B8" s="162"/>
      <c r="C8" s="95"/>
      <c r="D8" s="242"/>
      <c r="E8" s="242"/>
      <c r="F8" s="242"/>
      <c r="G8" s="242"/>
      <c r="H8" s="242"/>
      <c r="I8" s="242"/>
      <c r="J8" s="242"/>
      <c r="K8" s="96"/>
      <c r="L8" s="96"/>
      <c r="M8" s="96"/>
      <c r="N8" s="79"/>
      <c r="O8" s="81"/>
      <c r="P8" s="64"/>
    </row>
    <row r="9" spans="1:16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95"/>
      <c r="D9" s="379" t="s">
        <v>189</v>
      </c>
      <c r="E9" s="379"/>
      <c r="F9" s="379"/>
      <c r="G9" s="379"/>
      <c r="H9" s="379"/>
      <c r="I9" s="379" t="s">
        <v>188</v>
      </c>
      <c r="J9" s="379"/>
      <c r="K9" s="379"/>
      <c r="L9" s="379"/>
      <c r="M9" s="379"/>
      <c r="N9" s="96"/>
      <c r="O9" s="81"/>
      <c r="P9" s="64"/>
    </row>
    <row r="10" spans="1:16" ht="20.100000000000001" customHeight="1" x14ac:dyDescent="0.2">
      <c r="A10" s="163"/>
      <c r="B10" s="162"/>
      <c r="C10" s="95"/>
      <c r="D10" s="379"/>
      <c r="E10" s="379"/>
      <c r="F10" s="379"/>
      <c r="G10" s="379"/>
      <c r="H10" s="379"/>
      <c r="I10" s="379"/>
      <c r="J10" s="379"/>
      <c r="K10" s="379"/>
      <c r="L10" s="379"/>
      <c r="M10" s="379"/>
      <c r="N10" s="96"/>
      <c r="O10" s="81"/>
      <c r="P10" s="64"/>
    </row>
    <row r="11" spans="1:16" ht="20.100000000000001" customHeight="1" x14ac:dyDescent="0.2">
      <c r="A11" s="163">
        <f ca="1">LOOKUP(5,'Félévi időbeosztás'!I2:I15,'Félévi időbeosztás'!A2:A16)</f>
        <v>5</v>
      </c>
      <c r="B11" s="198">
        <f ca="1">LOOKUP(5,'Félévi időbeosztás'!I2:I15,'Félévi időbeosztás'!C2:C16)</f>
        <v>45211</v>
      </c>
      <c r="C11" s="95"/>
      <c r="D11" s="242" t="s">
        <v>181</v>
      </c>
      <c r="E11" s="242"/>
      <c r="F11" s="242"/>
      <c r="G11" s="242"/>
      <c r="H11" s="242"/>
      <c r="I11" s="242"/>
      <c r="J11" s="87"/>
      <c r="K11" s="87"/>
      <c r="L11" s="87"/>
      <c r="M11" s="80"/>
      <c r="N11" s="80"/>
      <c r="O11" s="82"/>
      <c r="P11" s="64"/>
    </row>
    <row r="12" spans="1:16" ht="20.100000000000001" customHeight="1" x14ac:dyDescent="0.2">
      <c r="A12" s="163"/>
      <c r="B12" s="198"/>
      <c r="C12" s="95"/>
      <c r="D12" s="242"/>
      <c r="E12" s="242"/>
      <c r="F12" s="242"/>
      <c r="G12" s="242"/>
      <c r="H12" s="242"/>
      <c r="I12" s="242"/>
      <c r="J12" s="87"/>
      <c r="K12" s="87"/>
      <c r="L12" s="87"/>
      <c r="M12" s="80"/>
      <c r="N12" s="80"/>
      <c r="O12" s="82"/>
      <c r="P12" s="64"/>
    </row>
    <row r="13" spans="1:16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95"/>
      <c r="D13" s="242" t="s">
        <v>182</v>
      </c>
      <c r="E13" s="242"/>
      <c r="F13" s="242"/>
      <c r="G13" s="242"/>
      <c r="H13" s="242" t="s">
        <v>183</v>
      </c>
      <c r="I13" s="242"/>
      <c r="J13" s="79"/>
      <c r="K13" s="79"/>
      <c r="L13" s="79"/>
      <c r="M13" s="79"/>
      <c r="N13" s="79"/>
      <c r="O13" s="81"/>
      <c r="P13" s="64"/>
    </row>
    <row r="14" spans="1:16" ht="20.100000000000001" customHeight="1" x14ac:dyDescent="0.2">
      <c r="A14" s="163"/>
      <c r="B14" s="162"/>
      <c r="C14" s="95"/>
      <c r="D14" s="242"/>
      <c r="E14" s="242"/>
      <c r="F14" s="242"/>
      <c r="G14" s="242"/>
      <c r="H14" s="242"/>
      <c r="I14" s="242"/>
      <c r="J14" s="79"/>
      <c r="K14" s="79"/>
      <c r="L14" s="79"/>
      <c r="M14" s="79"/>
      <c r="N14" s="79"/>
      <c r="O14" s="81"/>
      <c r="P14" s="64"/>
    </row>
    <row r="15" spans="1:16" ht="20.100000000000001" customHeight="1" x14ac:dyDescent="0.2">
      <c r="A15" s="163">
        <f ca="1">LOOKUP(7,'Félévi időbeosztás'!I2:I15,'Félévi időbeosztás'!A2:A16)</f>
        <v>7</v>
      </c>
      <c r="B15" s="162">
        <f ca="1">LOOKUP(7,'Félévi időbeosztás'!I2:I15,'Félévi időbeosztás'!C2:C16)</f>
        <v>45225</v>
      </c>
      <c r="C15" s="95"/>
      <c r="D15" s="379" t="s">
        <v>189</v>
      </c>
      <c r="E15" s="379"/>
      <c r="F15" s="379"/>
      <c r="G15" s="379"/>
      <c r="H15" s="379"/>
      <c r="I15" s="379" t="s">
        <v>188</v>
      </c>
      <c r="J15" s="379"/>
      <c r="K15" s="379"/>
      <c r="L15" s="379"/>
      <c r="M15" s="379"/>
      <c r="N15" s="79"/>
      <c r="O15" s="82"/>
      <c r="P15" s="43"/>
    </row>
    <row r="16" spans="1:16" ht="20.100000000000001" customHeight="1" x14ac:dyDescent="0.2">
      <c r="A16" s="163"/>
      <c r="B16" s="162"/>
      <c r="C16" s="95"/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79"/>
      <c r="O16" s="82"/>
      <c r="P16" s="43"/>
    </row>
    <row r="17" spans="1:16" ht="20.100000000000001" customHeight="1" x14ac:dyDescent="0.2">
      <c r="A17" s="163">
        <f ca="1">LOOKUP(8,'Félévi időbeosztás'!I2:I15,'Félévi időbeosztás'!A2:A16)</f>
        <v>8</v>
      </c>
      <c r="B17" s="198">
        <f ca="1">LOOKUP(8,'Félévi időbeosztás'!I2:I15,'Félévi időbeosztás'!C2:C16)</f>
        <v>45232</v>
      </c>
      <c r="C17" s="79"/>
      <c r="D17" s="242" t="s">
        <v>181</v>
      </c>
      <c r="E17" s="242"/>
      <c r="F17" s="242"/>
      <c r="G17" s="242"/>
      <c r="H17" s="242"/>
      <c r="I17" s="242"/>
      <c r="J17" s="87"/>
      <c r="K17" s="87"/>
      <c r="L17" s="79"/>
      <c r="M17" s="79"/>
      <c r="N17" s="79"/>
      <c r="O17" s="82"/>
      <c r="P17" s="71"/>
    </row>
    <row r="18" spans="1:16" ht="20.100000000000001" customHeight="1" x14ac:dyDescent="0.2">
      <c r="A18" s="163"/>
      <c r="B18" s="198"/>
      <c r="C18" s="79"/>
      <c r="D18" s="242"/>
      <c r="E18" s="242"/>
      <c r="F18" s="242"/>
      <c r="G18" s="242"/>
      <c r="H18" s="242"/>
      <c r="I18" s="242"/>
      <c r="J18" s="87"/>
      <c r="K18" s="87"/>
      <c r="L18" s="79"/>
      <c r="M18" s="79"/>
      <c r="N18" s="79"/>
      <c r="O18" s="82"/>
      <c r="P18" s="64"/>
    </row>
    <row r="19" spans="1:16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95"/>
      <c r="D19" s="242" t="s">
        <v>182</v>
      </c>
      <c r="E19" s="242"/>
      <c r="F19" s="242"/>
      <c r="G19" s="242"/>
      <c r="H19" s="242" t="s">
        <v>183</v>
      </c>
      <c r="I19" s="242"/>
      <c r="J19" s="242"/>
      <c r="K19" s="79"/>
      <c r="L19" s="79"/>
      <c r="M19" s="79"/>
      <c r="N19" s="79"/>
      <c r="O19" s="81"/>
      <c r="P19" s="64"/>
    </row>
    <row r="20" spans="1:16" ht="20.100000000000001" customHeight="1" x14ac:dyDescent="0.2">
      <c r="A20" s="163"/>
      <c r="B20" s="162"/>
      <c r="C20" s="95"/>
      <c r="D20" s="242"/>
      <c r="E20" s="242"/>
      <c r="F20" s="242"/>
      <c r="G20" s="242"/>
      <c r="H20" s="242"/>
      <c r="I20" s="242"/>
      <c r="J20" s="242"/>
      <c r="K20" s="79"/>
      <c r="L20" s="79"/>
      <c r="M20" s="79"/>
      <c r="N20" s="79"/>
      <c r="O20" s="81"/>
      <c r="P20" s="64"/>
    </row>
    <row r="21" spans="1:16" ht="20.100000000000001" customHeight="1" x14ac:dyDescent="0.2">
      <c r="A21" s="163">
        <f ca="1">LOOKUP(10,'Félévi időbeosztás'!I2:I15,'Félévi időbeosztás'!A2:A16)</f>
        <v>10</v>
      </c>
      <c r="B21" s="162">
        <f ca="1">LOOKUP(10,'Félévi időbeosztás'!I2:I15,'Félévi időbeosztás'!C2:C16)</f>
        <v>45246</v>
      </c>
      <c r="C21" s="95"/>
      <c r="D21" s="379" t="s">
        <v>189</v>
      </c>
      <c r="E21" s="379"/>
      <c r="F21" s="379"/>
      <c r="G21" s="379"/>
      <c r="H21" s="379"/>
      <c r="I21" s="379" t="s">
        <v>188</v>
      </c>
      <c r="J21" s="379"/>
      <c r="K21" s="379"/>
      <c r="L21" s="379"/>
      <c r="M21" s="379"/>
      <c r="N21" s="96"/>
      <c r="O21" s="81"/>
      <c r="P21" s="64"/>
    </row>
    <row r="22" spans="1:16" ht="20.100000000000001" customHeight="1" x14ac:dyDescent="0.2">
      <c r="A22" s="163"/>
      <c r="B22" s="162"/>
      <c r="C22" s="95"/>
      <c r="D22" s="379"/>
      <c r="E22" s="379"/>
      <c r="F22" s="379"/>
      <c r="G22" s="379"/>
      <c r="H22" s="379"/>
      <c r="I22" s="379"/>
      <c r="J22" s="379"/>
      <c r="K22" s="379"/>
      <c r="L22" s="379"/>
      <c r="M22" s="379"/>
      <c r="N22" s="96"/>
      <c r="O22" s="81"/>
      <c r="P22" s="64"/>
    </row>
    <row r="23" spans="1:16" ht="20.100000000000001" customHeight="1" x14ac:dyDescent="0.2">
      <c r="A23" s="163">
        <f ca="1">LOOKUP(11,'Félévi időbeosztás'!I2:I15,'Félévi időbeosztás'!A2:A16)</f>
        <v>11</v>
      </c>
      <c r="B23" s="198">
        <f ca="1">LOOKUP(11,'Félévi időbeosztás'!I2:I15,'Félévi időbeosztás'!C2:C16)</f>
        <v>45253</v>
      </c>
      <c r="C23" s="95"/>
      <c r="D23" s="242" t="s">
        <v>181</v>
      </c>
      <c r="E23" s="242"/>
      <c r="F23" s="242"/>
      <c r="G23" s="242"/>
      <c r="H23" s="242"/>
      <c r="I23" s="242"/>
      <c r="J23" s="87"/>
      <c r="K23" s="87"/>
      <c r="L23" s="87"/>
      <c r="M23" s="80"/>
      <c r="N23" s="80"/>
      <c r="O23" s="81"/>
      <c r="P23" s="64"/>
    </row>
    <row r="24" spans="1:16" ht="20.100000000000001" customHeight="1" x14ac:dyDescent="0.2">
      <c r="A24" s="163"/>
      <c r="B24" s="198"/>
      <c r="C24" s="95"/>
      <c r="D24" s="242"/>
      <c r="E24" s="242"/>
      <c r="F24" s="242"/>
      <c r="G24" s="242"/>
      <c r="H24" s="242"/>
      <c r="I24" s="242"/>
      <c r="J24" s="87"/>
      <c r="K24" s="87"/>
      <c r="L24" s="87"/>
      <c r="M24" s="80"/>
      <c r="N24" s="80"/>
      <c r="O24" s="81"/>
      <c r="P24" s="64"/>
    </row>
    <row r="25" spans="1:16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95"/>
      <c r="D25" s="242" t="s">
        <v>182</v>
      </c>
      <c r="E25" s="242"/>
      <c r="F25" s="242"/>
      <c r="G25" s="242" t="s">
        <v>183</v>
      </c>
      <c r="H25" s="242"/>
      <c r="I25" s="80"/>
      <c r="J25" s="79"/>
      <c r="K25" s="79"/>
      <c r="L25" s="79"/>
      <c r="M25" s="79"/>
      <c r="N25" s="79"/>
      <c r="O25" s="81"/>
      <c r="P25" s="64"/>
    </row>
    <row r="26" spans="1:16" ht="20.100000000000001" customHeight="1" x14ac:dyDescent="0.2">
      <c r="A26" s="163"/>
      <c r="B26" s="162"/>
      <c r="C26" s="95"/>
      <c r="D26" s="242"/>
      <c r="E26" s="242"/>
      <c r="F26" s="242"/>
      <c r="G26" s="242"/>
      <c r="H26" s="242"/>
      <c r="I26" s="80"/>
      <c r="J26" s="79"/>
      <c r="K26" s="79"/>
      <c r="L26" s="79"/>
      <c r="M26" s="79"/>
      <c r="N26" s="79"/>
      <c r="O26" s="81"/>
      <c r="P26" s="64"/>
    </row>
    <row r="27" spans="1:16" ht="20.100000000000001" customHeight="1" thickBot="1" x14ac:dyDescent="0.25">
      <c r="A27" s="158" t="s">
        <v>221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0"/>
    </row>
    <row r="28" spans="1:16" ht="12.75" customHeight="1" x14ac:dyDescent="0.2">
      <c r="C28" s="98"/>
      <c r="D28" s="5"/>
      <c r="E28" s="5"/>
      <c r="F28" s="5"/>
    </row>
    <row r="29" spans="1:16" ht="20.100000000000001" customHeight="1" x14ac:dyDescent="0.2"/>
  </sheetData>
  <mergeCells count="46">
    <mergeCell ref="D11:I12"/>
    <mergeCell ref="D17:I18"/>
    <mergeCell ref="D23:I24"/>
    <mergeCell ref="D7:G8"/>
    <mergeCell ref="D13:G14"/>
    <mergeCell ref="D19:G20"/>
    <mergeCell ref="H7:J8"/>
    <mergeCell ref="H19:J20"/>
    <mergeCell ref="H13:I14"/>
    <mergeCell ref="D9:H10"/>
    <mergeCell ref="D15:H16"/>
    <mergeCell ref="D21:H22"/>
    <mergeCell ref="I9:M10"/>
    <mergeCell ref="I15:M16"/>
    <mergeCell ref="I21:M22"/>
    <mergeCell ref="A27:O27"/>
    <mergeCell ref="A25:A26"/>
    <mergeCell ref="B25:B26"/>
    <mergeCell ref="D25:F26"/>
    <mergeCell ref="G25:H26"/>
    <mergeCell ref="A21:A22"/>
    <mergeCell ref="B21:B22"/>
    <mergeCell ref="A23:A24"/>
    <mergeCell ref="B23:B24"/>
    <mergeCell ref="A19:A20"/>
    <mergeCell ref="B19:B20"/>
    <mergeCell ref="A15:A16"/>
    <mergeCell ref="B15:B16"/>
    <mergeCell ref="A17:A18"/>
    <mergeCell ref="B17:B18"/>
    <mergeCell ref="A11:A12"/>
    <mergeCell ref="B11:B12"/>
    <mergeCell ref="A13:A14"/>
    <mergeCell ref="B13:B14"/>
    <mergeCell ref="A7:A8"/>
    <mergeCell ref="B7:B8"/>
    <mergeCell ref="A9:A10"/>
    <mergeCell ref="B9:B10"/>
    <mergeCell ref="A1:O1"/>
    <mergeCell ref="A3:A4"/>
    <mergeCell ref="B3:B4"/>
    <mergeCell ref="A5:A6"/>
    <mergeCell ref="B5:B6"/>
    <mergeCell ref="D5:J6"/>
    <mergeCell ref="D3:H4"/>
    <mergeCell ref="I3:M4"/>
  </mergeCell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9" t="s">
        <v>127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5" ht="25.5" x14ac:dyDescent="0.2">
      <c r="A2" s="19" t="s">
        <v>21</v>
      </c>
      <c r="B2" s="123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5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47"/>
      <c r="D3" s="312" t="s">
        <v>192</v>
      </c>
      <c r="E3" s="312"/>
      <c r="F3" s="312"/>
      <c r="G3" s="312"/>
      <c r="H3" s="312"/>
      <c r="I3" s="395" t="s">
        <v>194</v>
      </c>
      <c r="J3" s="405"/>
      <c r="K3" s="84"/>
      <c r="L3" s="403" t="s">
        <v>195</v>
      </c>
      <c r="M3" s="392"/>
      <c r="N3" s="84"/>
      <c r="O3" s="86"/>
    </row>
    <row r="4" spans="1:15" ht="20.100000000000001" customHeight="1" x14ac:dyDescent="0.2">
      <c r="A4" s="163"/>
      <c r="B4" s="162"/>
      <c r="C4" s="47"/>
      <c r="D4" s="312"/>
      <c r="E4" s="312"/>
      <c r="F4" s="312"/>
      <c r="G4" s="312"/>
      <c r="H4" s="312"/>
      <c r="I4" s="396"/>
      <c r="J4" s="405"/>
      <c r="K4" s="84"/>
      <c r="L4" s="404"/>
      <c r="M4" s="392"/>
      <c r="N4" s="84"/>
      <c r="O4" s="86"/>
    </row>
    <row r="5" spans="1:15" ht="20.100000000000001" customHeight="1" x14ac:dyDescent="0.2">
      <c r="A5" s="163">
        <f ca="1">LOOKUP(2,'Félévi időbeosztás'!I2:I15,'Félévi időbeosztás'!A2:A16)</f>
        <v>2</v>
      </c>
      <c r="B5" s="162">
        <f ca="1">LOOKUP(2,'Félévi időbeosztás'!I2:I15,'Félévi időbeosztás'!C2:C16)</f>
        <v>45190</v>
      </c>
      <c r="C5" s="28"/>
      <c r="D5" s="379" t="s">
        <v>190</v>
      </c>
      <c r="E5" s="379"/>
      <c r="F5" s="379"/>
      <c r="G5" s="379"/>
      <c r="H5" s="379"/>
      <c r="I5" s="212" t="s">
        <v>191</v>
      </c>
      <c r="J5" s="212"/>
      <c r="K5" s="212"/>
      <c r="L5" s="212"/>
      <c r="M5" s="397" t="s">
        <v>193</v>
      </c>
      <c r="N5" s="398"/>
      <c r="O5" s="399"/>
    </row>
    <row r="6" spans="1:15" ht="20.100000000000001" customHeight="1" x14ac:dyDescent="0.2">
      <c r="A6" s="163"/>
      <c r="B6" s="162"/>
      <c r="C6" s="28"/>
      <c r="D6" s="379"/>
      <c r="E6" s="379"/>
      <c r="F6" s="379"/>
      <c r="G6" s="379"/>
      <c r="H6" s="379"/>
      <c r="I6" s="212"/>
      <c r="J6" s="212"/>
      <c r="K6" s="212"/>
      <c r="L6" s="212"/>
      <c r="M6" s="400"/>
      <c r="N6" s="401"/>
      <c r="O6" s="402"/>
    </row>
    <row r="7" spans="1:15" ht="20.100000000000001" customHeight="1" x14ac:dyDescent="0.2">
      <c r="A7" s="163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47"/>
      <c r="D7" s="28"/>
      <c r="E7" s="28"/>
      <c r="F7" s="28"/>
      <c r="G7" s="84"/>
      <c r="H7" s="84"/>
      <c r="I7" s="84"/>
      <c r="J7" s="84"/>
      <c r="K7" s="379" t="s">
        <v>196</v>
      </c>
      <c r="L7" s="379"/>
      <c r="M7" s="379"/>
      <c r="N7" s="379"/>
      <c r="O7" s="394"/>
    </row>
    <row r="8" spans="1:15" ht="20.100000000000001" customHeight="1" x14ac:dyDescent="0.2">
      <c r="A8" s="163"/>
      <c r="B8" s="162"/>
      <c r="C8" s="47"/>
      <c r="D8" s="28"/>
      <c r="E8" s="28"/>
      <c r="F8" s="28"/>
      <c r="G8" s="84"/>
      <c r="H8" s="84"/>
      <c r="I8" s="84"/>
      <c r="J8" s="84"/>
      <c r="K8" s="379"/>
      <c r="L8" s="379"/>
      <c r="M8" s="379"/>
      <c r="N8" s="379"/>
      <c r="O8" s="394"/>
    </row>
    <row r="9" spans="1:15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47"/>
      <c r="D9" s="312" t="s">
        <v>192</v>
      </c>
      <c r="E9" s="312"/>
      <c r="F9" s="312"/>
      <c r="G9" s="312"/>
      <c r="H9" s="312"/>
      <c r="I9" s="218" t="s">
        <v>194</v>
      </c>
      <c r="J9" s="218"/>
      <c r="K9" s="218"/>
      <c r="L9" s="391" t="s">
        <v>195</v>
      </c>
      <c r="M9" s="392"/>
      <c r="N9" s="84"/>
      <c r="O9" s="86"/>
    </row>
    <row r="10" spans="1:15" ht="20.100000000000001" customHeight="1" x14ac:dyDescent="0.2">
      <c r="A10" s="163"/>
      <c r="B10" s="162"/>
      <c r="C10" s="47"/>
      <c r="D10" s="312"/>
      <c r="E10" s="312"/>
      <c r="F10" s="312"/>
      <c r="G10" s="312"/>
      <c r="H10" s="312"/>
      <c r="I10" s="218"/>
      <c r="J10" s="218"/>
      <c r="K10" s="218"/>
      <c r="L10" s="393"/>
      <c r="M10" s="392"/>
      <c r="N10" s="84"/>
      <c r="O10" s="86"/>
    </row>
    <row r="11" spans="1:15" ht="20.100000000000001" customHeight="1" x14ac:dyDescent="0.2">
      <c r="A11" s="163">
        <f ca="1">LOOKUP(5,'Félévi időbeosztás'!I2:I15,'Félévi időbeosztás'!A2:A16)</f>
        <v>5</v>
      </c>
      <c r="B11" s="162">
        <f ca="1">LOOKUP(5,'Félévi időbeosztás'!I2:I15,'Félévi időbeosztás'!C2:C16)</f>
        <v>45211</v>
      </c>
      <c r="C11" s="28"/>
      <c r="D11" s="28"/>
      <c r="E11" s="379" t="s">
        <v>190</v>
      </c>
      <c r="F11" s="379"/>
      <c r="G11" s="379"/>
      <c r="H11" s="379"/>
      <c r="I11" s="379"/>
      <c r="J11" s="212" t="s">
        <v>191</v>
      </c>
      <c r="K11" s="212"/>
      <c r="L11" s="212"/>
      <c r="M11" s="212"/>
      <c r="N11" s="28"/>
      <c r="O11" s="56"/>
    </row>
    <row r="12" spans="1:15" ht="20.100000000000001" customHeight="1" x14ac:dyDescent="0.2">
      <c r="A12" s="163"/>
      <c r="B12" s="162"/>
      <c r="C12" s="28"/>
      <c r="D12" s="28"/>
      <c r="E12" s="379"/>
      <c r="F12" s="379"/>
      <c r="G12" s="379"/>
      <c r="H12" s="379"/>
      <c r="I12" s="379"/>
      <c r="J12" s="212"/>
      <c r="K12" s="212"/>
      <c r="L12" s="212"/>
      <c r="M12" s="212"/>
      <c r="N12" s="28"/>
      <c r="O12" s="56"/>
    </row>
    <row r="13" spans="1:15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47"/>
      <c r="D13" s="28"/>
      <c r="E13" s="28"/>
      <c r="F13" s="28"/>
      <c r="G13" s="212" t="s">
        <v>193</v>
      </c>
      <c r="H13" s="212"/>
      <c r="I13" s="212"/>
      <c r="J13" s="212"/>
      <c r="K13" s="379" t="s">
        <v>196</v>
      </c>
      <c r="L13" s="379"/>
      <c r="M13" s="379"/>
      <c r="N13" s="379"/>
      <c r="O13" s="394"/>
    </row>
    <row r="14" spans="1:15" ht="20.100000000000001" customHeight="1" x14ac:dyDescent="0.2">
      <c r="A14" s="163"/>
      <c r="B14" s="162"/>
      <c r="C14" s="47"/>
      <c r="D14" s="28"/>
      <c r="E14" s="28"/>
      <c r="F14" s="28"/>
      <c r="G14" s="212"/>
      <c r="H14" s="212"/>
      <c r="I14" s="212"/>
      <c r="J14" s="212"/>
      <c r="K14" s="379"/>
      <c r="L14" s="379"/>
      <c r="M14" s="379"/>
      <c r="N14" s="379"/>
      <c r="O14" s="394"/>
    </row>
    <row r="15" spans="1:15" ht="20.100000000000001" customHeight="1" x14ac:dyDescent="0.2">
      <c r="A15" s="163">
        <f ca="1">LOOKUP(7,'Félévi időbeosztás'!I2:I15,'Félévi időbeosztás'!A2:A16)</f>
        <v>7</v>
      </c>
      <c r="B15" s="162">
        <f ca="1">LOOKUP(7,'Félévi időbeosztás'!I2:I15,'Félévi időbeosztás'!C2:C16)</f>
        <v>45225</v>
      </c>
      <c r="C15" s="47"/>
      <c r="D15" s="312" t="s">
        <v>192</v>
      </c>
      <c r="E15" s="312"/>
      <c r="F15" s="312"/>
      <c r="G15" s="312"/>
      <c r="H15" s="312"/>
      <c r="I15" s="395" t="s">
        <v>194</v>
      </c>
      <c r="J15" s="396"/>
      <c r="K15" s="391" t="s">
        <v>195</v>
      </c>
      <c r="L15" s="392"/>
      <c r="M15" s="84"/>
      <c r="N15" s="84"/>
      <c r="O15" s="86"/>
    </row>
    <row r="16" spans="1:15" ht="20.100000000000001" customHeight="1" x14ac:dyDescent="0.2">
      <c r="A16" s="163"/>
      <c r="B16" s="162"/>
      <c r="C16" s="47"/>
      <c r="D16" s="312"/>
      <c r="E16" s="312"/>
      <c r="F16" s="312"/>
      <c r="G16" s="312"/>
      <c r="H16" s="312"/>
      <c r="I16" s="396"/>
      <c r="J16" s="396"/>
      <c r="K16" s="393"/>
      <c r="L16" s="392"/>
      <c r="M16" s="84"/>
      <c r="N16" s="84"/>
      <c r="O16" s="86"/>
    </row>
    <row r="17" spans="1:15" ht="20.100000000000001" customHeight="1" x14ac:dyDescent="0.2">
      <c r="A17" s="163">
        <f ca="1">LOOKUP(8,'Félévi időbeosztás'!I2:I15,'Félévi időbeosztás'!A2:A16)</f>
        <v>8</v>
      </c>
      <c r="B17" s="162">
        <f ca="1">LOOKUP(8,'Félévi időbeosztás'!I2:I15,'Félévi időbeosztás'!C2:C16)</f>
        <v>45232</v>
      </c>
      <c r="C17" s="28"/>
      <c r="D17" s="28"/>
      <c r="E17" s="379" t="s">
        <v>190</v>
      </c>
      <c r="F17" s="379"/>
      <c r="G17" s="379"/>
      <c r="H17" s="379"/>
      <c r="I17" s="379"/>
      <c r="J17" s="212" t="s">
        <v>191</v>
      </c>
      <c r="K17" s="212"/>
      <c r="L17" s="212"/>
      <c r="M17" s="212"/>
      <c r="N17" s="28"/>
      <c r="O17" s="56"/>
    </row>
    <row r="18" spans="1:15" ht="20.100000000000001" customHeight="1" x14ac:dyDescent="0.2">
      <c r="A18" s="163"/>
      <c r="B18" s="162"/>
      <c r="C18" s="28"/>
      <c r="D18" s="28"/>
      <c r="E18" s="379"/>
      <c r="F18" s="379"/>
      <c r="G18" s="379"/>
      <c r="H18" s="379"/>
      <c r="I18" s="379"/>
      <c r="J18" s="212"/>
      <c r="K18" s="212"/>
      <c r="L18" s="212"/>
      <c r="M18" s="212"/>
      <c r="N18" s="28"/>
      <c r="O18" s="56"/>
    </row>
    <row r="19" spans="1:15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47"/>
      <c r="D19" s="28"/>
      <c r="E19" s="28"/>
      <c r="F19" s="28"/>
      <c r="G19" s="212" t="s">
        <v>193</v>
      </c>
      <c r="H19" s="212"/>
      <c r="I19" s="212"/>
      <c r="J19" s="212"/>
      <c r="K19" s="379" t="s">
        <v>196</v>
      </c>
      <c r="L19" s="379"/>
      <c r="M19" s="379"/>
      <c r="N19" s="379"/>
      <c r="O19" s="394"/>
    </row>
    <row r="20" spans="1:15" ht="20.100000000000001" customHeight="1" x14ac:dyDescent="0.2">
      <c r="A20" s="163"/>
      <c r="B20" s="162"/>
      <c r="C20" s="47"/>
      <c r="D20" s="28"/>
      <c r="E20" s="28"/>
      <c r="F20" s="28"/>
      <c r="G20" s="212"/>
      <c r="H20" s="212"/>
      <c r="I20" s="212"/>
      <c r="J20" s="212"/>
      <c r="K20" s="379"/>
      <c r="L20" s="379"/>
      <c r="M20" s="379"/>
      <c r="N20" s="379"/>
      <c r="O20" s="394"/>
    </row>
    <row r="21" spans="1:15" ht="20.100000000000001" customHeight="1" x14ac:dyDescent="0.2">
      <c r="A21" s="163">
        <f ca="1">LOOKUP(10,'Félévi időbeosztás'!I2:I15,'Félévi időbeosztás'!A2:A16)</f>
        <v>10</v>
      </c>
      <c r="B21" s="162">
        <f ca="1">LOOKUP(10,'Félévi időbeosztás'!I2:I15,'Félévi időbeosztás'!C2:C16)</f>
        <v>45246</v>
      </c>
      <c r="C21" s="47"/>
      <c r="D21" s="312" t="s">
        <v>192</v>
      </c>
      <c r="E21" s="312"/>
      <c r="F21" s="312"/>
      <c r="G21" s="312"/>
      <c r="H21" s="312"/>
      <c r="I21" s="218" t="s">
        <v>194</v>
      </c>
      <c r="J21" s="218"/>
      <c r="K21" s="218"/>
      <c r="L21" s="391" t="s">
        <v>195</v>
      </c>
      <c r="M21" s="392"/>
      <c r="N21" s="84"/>
      <c r="O21" s="55"/>
    </row>
    <row r="22" spans="1:15" ht="20.100000000000001" customHeight="1" x14ac:dyDescent="0.2">
      <c r="A22" s="163"/>
      <c r="B22" s="162"/>
      <c r="C22" s="47"/>
      <c r="D22" s="312"/>
      <c r="E22" s="312"/>
      <c r="F22" s="312"/>
      <c r="G22" s="312"/>
      <c r="H22" s="312"/>
      <c r="I22" s="218"/>
      <c r="J22" s="218"/>
      <c r="K22" s="218"/>
      <c r="L22" s="393"/>
      <c r="M22" s="392"/>
      <c r="N22" s="84"/>
      <c r="O22" s="55"/>
    </row>
    <row r="23" spans="1:15" ht="20.100000000000001" customHeight="1" x14ac:dyDescent="0.2">
      <c r="A23" s="163">
        <f ca="1">LOOKUP(11,'Félévi időbeosztás'!I2:I15,'Félévi időbeosztás'!A2:A16)</f>
        <v>11</v>
      </c>
      <c r="B23" s="162">
        <f ca="1">LOOKUP(11,'Félévi időbeosztás'!I2:I15,'Félévi időbeosztás'!C2:C16)</f>
        <v>45253</v>
      </c>
      <c r="C23" s="47"/>
      <c r="D23" s="28"/>
      <c r="E23" s="379" t="s">
        <v>190</v>
      </c>
      <c r="F23" s="379"/>
      <c r="G23" s="379"/>
      <c r="H23" s="379"/>
      <c r="I23" s="379"/>
      <c r="J23" s="306" t="s">
        <v>191</v>
      </c>
      <c r="K23" s="212"/>
      <c r="L23" s="212"/>
      <c r="M23" s="28"/>
      <c r="N23" s="28"/>
      <c r="O23" s="56"/>
    </row>
    <row r="24" spans="1:15" ht="20.100000000000001" customHeight="1" x14ac:dyDescent="0.2">
      <c r="A24" s="163"/>
      <c r="B24" s="162"/>
      <c r="C24" s="47"/>
      <c r="D24" s="28"/>
      <c r="E24" s="379"/>
      <c r="F24" s="379"/>
      <c r="G24" s="379"/>
      <c r="H24" s="379"/>
      <c r="I24" s="379"/>
      <c r="J24" s="212"/>
      <c r="K24" s="212"/>
      <c r="L24" s="212"/>
      <c r="M24" s="28"/>
      <c r="N24" s="28"/>
      <c r="O24" s="56"/>
    </row>
    <row r="25" spans="1:15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47"/>
      <c r="D25" s="28"/>
      <c r="E25" s="28"/>
      <c r="F25" s="28"/>
      <c r="G25" s="218" t="s">
        <v>193</v>
      </c>
      <c r="H25" s="218"/>
      <c r="I25" s="218"/>
      <c r="J25" s="379" t="s">
        <v>196</v>
      </c>
      <c r="K25" s="379"/>
      <c r="L25" s="379"/>
      <c r="M25" s="379"/>
      <c r="N25" s="379"/>
      <c r="O25" s="48"/>
    </row>
    <row r="26" spans="1:15" ht="20.100000000000001" customHeight="1" x14ac:dyDescent="0.2">
      <c r="A26" s="163"/>
      <c r="B26" s="162"/>
      <c r="C26" s="47"/>
      <c r="D26" s="28"/>
      <c r="E26" s="28"/>
      <c r="F26" s="28"/>
      <c r="G26" s="218"/>
      <c r="H26" s="218"/>
      <c r="I26" s="218"/>
      <c r="J26" s="379"/>
      <c r="K26" s="379"/>
      <c r="L26" s="379"/>
      <c r="M26" s="379"/>
      <c r="N26" s="379"/>
      <c r="O26" s="48"/>
    </row>
    <row r="27" spans="1:15" ht="20.100000000000001" customHeight="1" thickBot="1" x14ac:dyDescent="0.25">
      <c r="A27" s="158" t="s">
        <v>222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0"/>
    </row>
    <row r="28" spans="1:15" x14ac:dyDescent="0.2">
      <c r="B28" s="406" t="s">
        <v>223</v>
      </c>
      <c r="C28" s="406"/>
      <c r="D28" s="406"/>
    </row>
    <row r="29" spans="1:15" x14ac:dyDescent="0.2">
      <c r="B29" s="32" t="s">
        <v>25</v>
      </c>
    </row>
  </sheetData>
  <mergeCells count="55">
    <mergeCell ref="B28:D28"/>
    <mergeCell ref="G13:J14"/>
    <mergeCell ref="G19:J20"/>
    <mergeCell ref="G25:I26"/>
    <mergeCell ref="J17:M18"/>
    <mergeCell ref="J23:L24"/>
    <mergeCell ref="K19:O20"/>
    <mergeCell ref="J25:N26"/>
    <mergeCell ref="I21:K22"/>
    <mergeCell ref="E17:I18"/>
    <mergeCell ref="A27:O27"/>
    <mergeCell ref="L21:M22"/>
    <mergeCell ref="A25:A26"/>
    <mergeCell ref="B25:B26"/>
    <mergeCell ref="A17:A18"/>
    <mergeCell ref="B17:B18"/>
    <mergeCell ref="A19:A20"/>
    <mergeCell ref="B19:B20"/>
    <mergeCell ref="A21:A22"/>
    <mergeCell ref="B21:B22"/>
    <mergeCell ref="A23:A24"/>
    <mergeCell ref="B23:B24"/>
    <mergeCell ref="E23:I24"/>
    <mergeCell ref="A5:A6"/>
    <mergeCell ref="B5:B6"/>
    <mergeCell ref="A7:A8"/>
    <mergeCell ref="B7:B8"/>
    <mergeCell ref="A13:A14"/>
    <mergeCell ref="B13:B14"/>
    <mergeCell ref="A15:A16"/>
    <mergeCell ref="B15:B16"/>
    <mergeCell ref="A11:A12"/>
    <mergeCell ref="B11:B12"/>
    <mergeCell ref="A9:A10"/>
    <mergeCell ref="B9:B10"/>
    <mergeCell ref="I9:K10"/>
    <mergeCell ref="K7:O8"/>
    <mergeCell ref="L9:M10"/>
    <mergeCell ref="A1:O1"/>
    <mergeCell ref="A3:A4"/>
    <mergeCell ref="B3:B4"/>
    <mergeCell ref="I5:L6"/>
    <mergeCell ref="M5:O6"/>
    <mergeCell ref="L3:M4"/>
    <mergeCell ref="I3:J4"/>
    <mergeCell ref="D5:H6"/>
    <mergeCell ref="D3:H4"/>
    <mergeCell ref="D9:H10"/>
    <mergeCell ref="D15:H16"/>
    <mergeCell ref="D21:H22"/>
    <mergeCell ref="K15:L16"/>
    <mergeCell ref="J11:M12"/>
    <mergeCell ref="K13:O14"/>
    <mergeCell ref="I15:J16"/>
    <mergeCell ref="E11:I12"/>
  </mergeCells>
  <printOptions horizontalCentered="1" verticalCentered="1"/>
  <pageMargins left="0.17" right="0.17" top="0.17" bottom="0.16" header="0.17" footer="0.16"/>
  <pageSetup paperSize="9" scale="91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K27"/>
  <sheetViews>
    <sheetView zoomScale="110" zoomScaleNormal="110" workbookViewId="0">
      <selection activeCell="I15" sqref="I15"/>
    </sheetView>
  </sheetViews>
  <sheetFormatPr defaultRowHeight="12.75" x14ac:dyDescent="0.2"/>
  <cols>
    <col min="1" max="1" width="3.5703125" customWidth="1"/>
    <col min="2" max="3" width="14.140625" bestFit="1" customWidth="1"/>
    <col min="9" max="9" width="9.140625" customWidth="1"/>
    <col min="10" max="10" width="9.140625" style="1"/>
    <col min="11" max="11" width="9.140625" style="3"/>
  </cols>
  <sheetData>
    <row r="1" spans="1:10" ht="20.100000000000001" customHeight="1" x14ac:dyDescent="0.2">
      <c r="B1" s="7"/>
      <c r="C1" s="8"/>
      <c r="D1" t="s">
        <v>0</v>
      </c>
      <c r="E1" t="s">
        <v>2</v>
      </c>
      <c r="F1" t="s">
        <v>3</v>
      </c>
      <c r="G1" t="s">
        <v>4</v>
      </c>
      <c r="H1" t="s">
        <v>1</v>
      </c>
      <c r="I1" s="1" t="s">
        <v>5</v>
      </c>
      <c r="J1" s="1" t="s">
        <v>6</v>
      </c>
    </row>
    <row r="2" spans="1:10" ht="20.100000000000001" customHeight="1" thickBot="1" x14ac:dyDescent="0.25">
      <c r="A2" s="9">
        <v>0</v>
      </c>
      <c r="B2" s="37">
        <v>45171</v>
      </c>
      <c r="C2" s="37">
        <v>45176</v>
      </c>
      <c r="D2" s="11"/>
      <c r="E2" s="11"/>
      <c r="F2" s="11"/>
      <c r="G2" s="11"/>
      <c r="H2" s="11"/>
      <c r="I2" s="34"/>
      <c r="J2" s="12"/>
    </row>
    <row r="3" spans="1:10" ht="20.100000000000001" customHeight="1" x14ac:dyDescent="0.2">
      <c r="A3">
        <v>1</v>
      </c>
      <c r="B3" s="10">
        <v>45178</v>
      </c>
      <c r="C3" s="10">
        <v>45183</v>
      </c>
      <c r="D3" s="6"/>
      <c r="E3" s="6"/>
      <c r="F3" s="6"/>
      <c r="G3" s="6"/>
      <c r="H3" s="6"/>
      <c r="I3" s="35">
        <v>1</v>
      </c>
      <c r="J3" s="14"/>
    </row>
    <row r="4" spans="1:10" ht="20.100000000000001" customHeight="1" x14ac:dyDescent="0.2">
      <c r="A4">
        <v>2</v>
      </c>
      <c r="B4" s="10">
        <v>45185</v>
      </c>
      <c r="C4" s="10">
        <v>45190</v>
      </c>
      <c r="D4" s="6"/>
      <c r="E4" s="6"/>
      <c r="F4" s="6"/>
      <c r="G4" s="6"/>
      <c r="H4" s="6"/>
      <c r="I4" s="35">
        <v>2</v>
      </c>
      <c r="J4" s="14"/>
    </row>
    <row r="5" spans="1:10" ht="20.100000000000001" customHeight="1" x14ac:dyDescent="0.2">
      <c r="A5">
        <v>3</v>
      </c>
      <c r="B5" s="10">
        <v>45192</v>
      </c>
      <c r="C5" s="10">
        <v>45197</v>
      </c>
      <c r="D5" s="6"/>
      <c r="E5" s="6"/>
      <c r="F5" s="6"/>
      <c r="G5" s="6"/>
      <c r="H5" s="122" t="s">
        <v>30</v>
      </c>
      <c r="I5" s="35">
        <v>3</v>
      </c>
      <c r="J5" s="14"/>
    </row>
    <row r="6" spans="1:10" ht="20.100000000000001" customHeight="1" x14ac:dyDescent="0.2">
      <c r="A6">
        <v>4</v>
      </c>
      <c r="B6" s="10">
        <v>45199</v>
      </c>
      <c r="C6" s="10">
        <v>45204</v>
      </c>
      <c r="D6" s="6"/>
      <c r="E6" s="6"/>
      <c r="F6" s="6"/>
      <c r="G6" s="6"/>
      <c r="I6" s="35">
        <v>4</v>
      </c>
      <c r="J6" s="14"/>
    </row>
    <row r="7" spans="1:10" ht="20.100000000000001" customHeight="1" x14ac:dyDescent="0.2">
      <c r="A7">
        <v>5</v>
      </c>
      <c r="B7" s="10">
        <v>45206</v>
      </c>
      <c r="C7" s="10">
        <v>45211</v>
      </c>
      <c r="D7" s="6"/>
      <c r="E7" s="6"/>
      <c r="F7" s="6"/>
      <c r="G7" s="6"/>
      <c r="H7" s="6"/>
      <c r="I7" s="35">
        <v>5</v>
      </c>
      <c r="J7" s="14"/>
    </row>
    <row r="8" spans="1:10" ht="20.100000000000001" customHeight="1" x14ac:dyDescent="0.2">
      <c r="A8">
        <v>6</v>
      </c>
      <c r="B8" s="10">
        <v>45213</v>
      </c>
      <c r="C8" s="10">
        <v>45218</v>
      </c>
      <c r="F8" s="6"/>
      <c r="G8" s="6"/>
      <c r="I8" s="35">
        <v>6</v>
      </c>
      <c r="J8" s="14"/>
    </row>
    <row r="9" spans="1:10" ht="20.100000000000001" customHeight="1" x14ac:dyDescent="0.2">
      <c r="A9">
        <v>7</v>
      </c>
      <c r="B9" s="10">
        <v>45220</v>
      </c>
      <c r="C9" s="10">
        <v>45225</v>
      </c>
      <c r="F9" s="16"/>
      <c r="I9" s="35">
        <v>7</v>
      </c>
      <c r="J9" s="14"/>
    </row>
    <row r="10" spans="1:10" ht="20.100000000000001" customHeight="1" x14ac:dyDescent="0.2">
      <c r="A10">
        <v>8</v>
      </c>
      <c r="B10" s="10">
        <v>45227</v>
      </c>
      <c r="C10" s="10">
        <v>45232</v>
      </c>
      <c r="H10" s="16"/>
      <c r="I10" s="35">
        <v>8</v>
      </c>
      <c r="J10" s="14"/>
    </row>
    <row r="11" spans="1:10" ht="20.100000000000001" customHeight="1" x14ac:dyDescent="0.2">
      <c r="A11">
        <v>9</v>
      </c>
      <c r="B11" s="10">
        <v>45234</v>
      </c>
      <c r="C11" s="10">
        <v>45239</v>
      </c>
      <c r="I11" s="35">
        <v>9</v>
      </c>
      <c r="J11" s="14"/>
    </row>
    <row r="12" spans="1:10" ht="20.100000000000001" customHeight="1" x14ac:dyDescent="0.2">
      <c r="A12">
        <v>10</v>
      </c>
      <c r="B12" s="10">
        <v>45241</v>
      </c>
      <c r="C12" s="10">
        <v>45246</v>
      </c>
      <c r="D12" s="6"/>
      <c r="F12" s="45" t="s">
        <v>28</v>
      </c>
      <c r="I12" s="35">
        <v>10</v>
      </c>
      <c r="J12" s="14"/>
    </row>
    <row r="13" spans="1:10" ht="20.100000000000001" customHeight="1" x14ac:dyDescent="0.2">
      <c r="A13">
        <v>11</v>
      </c>
      <c r="B13" s="10">
        <v>45248</v>
      </c>
      <c r="C13" s="10">
        <v>45253</v>
      </c>
      <c r="E13" s="15"/>
      <c r="F13" s="15"/>
      <c r="G13" s="15"/>
      <c r="H13" s="15"/>
      <c r="I13" s="35">
        <v>11</v>
      </c>
      <c r="J13" s="14"/>
    </row>
    <row r="14" spans="1:10" ht="20.100000000000001" customHeight="1" x14ac:dyDescent="0.2">
      <c r="A14">
        <v>12</v>
      </c>
      <c r="B14" s="10">
        <v>45255</v>
      </c>
      <c r="C14" s="10">
        <v>45260</v>
      </c>
      <c r="G14" s="18"/>
      <c r="I14" s="35">
        <v>12</v>
      </c>
      <c r="J14" s="14"/>
    </row>
    <row r="15" spans="1:10" ht="20.100000000000001" customHeight="1" x14ac:dyDescent="0.2">
      <c r="A15">
        <v>13</v>
      </c>
      <c r="B15" s="10">
        <v>45262</v>
      </c>
      <c r="C15" s="10">
        <v>45267</v>
      </c>
      <c r="D15" s="6"/>
      <c r="E15" s="6"/>
      <c r="F15" s="6"/>
      <c r="G15" s="6"/>
      <c r="H15" s="6"/>
      <c r="I15" s="6"/>
      <c r="J15" s="14"/>
    </row>
    <row r="16" spans="1:10" ht="20.100000000000001" customHeight="1" thickBot="1" x14ac:dyDescent="0.25">
      <c r="A16" s="9">
        <v>14</v>
      </c>
      <c r="B16" s="10">
        <v>45269</v>
      </c>
      <c r="C16" s="10">
        <v>45274</v>
      </c>
      <c r="D16" s="11"/>
      <c r="E16" s="11"/>
      <c r="F16" s="11"/>
      <c r="G16" s="11"/>
      <c r="H16" s="11"/>
      <c r="I16" s="11"/>
      <c r="J16" s="12"/>
    </row>
    <row r="17" spans="1:10" ht="20.100000000000001" customHeight="1" x14ac:dyDescent="0.2">
      <c r="A17" s="407" t="s">
        <v>9</v>
      </c>
      <c r="B17" s="33">
        <v>45276</v>
      </c>
      <c r="C17" s="33">
        <v>45281</v>
      </c>
      <c r="D17" s="6"/>
      <c r="E17" s="6"/>
      <c r="F17" s="6"/>
      <c r="G17" s="6"/>
      <c r="H17" s="6"/>
      <c r="I17" s="36"/>
      <c r="J17" s="36"/>
    </row>
    <row r="18" spans="1:10" ht="20.100000000000001" customHeight="1" x14ac:dyDescent="0.2">
      <c r="A18" s="408"/>
      <c r="B18" s="10">
        <v>45283</v>
      </c>
      <c r="C18" s="10">
        <v>45288</v>
      </c>
      <c r="E18" s="16"/>
      <c r="F18" s="16"/>
      <c r="G18" s="16"/>
      <c r="H18" s="16"/>
      <c r="I18" s="14"/>
      <c r="J18" s="14"/>
    </row>
    <row r="19" spans="1:10" ht="20.100000000000001" customHeight="1" x14ac:dyDescent="0.2">
      <c r="A19" s="408"/>
      <c r="B19" s="10">
        <v>45290</v>
      </c>
      <c r="C19" s="10">
        <v>45295</v>
      </c>
      <c r="D19" s="409" t="s">
        <v>20</v>
      </c>
      <c r="E19" s="409"/>
      <c r="F19" s="16"/>
      <c r="I19" s="14"/>
      <c r="J19" s="14"/>
    </row>
    <row r="20" spans="1:10" ht="20.100000000000001" customHeight="1" x14ac:dyDescent="0.2">
      <c r="A20" s="408"/>
      <c r="B20" s="10">
        <v>45297</v>
      </c>
      <c r="C20" s="10">
        <v>45302</v>
      </c>
      <c r="D20" s="6"/>
      <c r="E20" s="6"/>
      <c r="I20" s="14"/>
      <c r="J20" s="14"/>
    </row>
    <row r="21" spans="1:10" ht="20.100000000000001" customHeight="1" x14ac:dyDescent="0.2">
      <c r="A21" s="408"/>
      <c r="B21" s="10">
        <v>45304</v>
      </c>
      <c r="C21" s="10">
        <v>45309</v>
      </c>
      <c r="D21" s="6"/>
      <c r="H21" s="6"/>
      <c r="I21" s="13"/>
      <c r="J21" s="14"/>
    </row>
    <row r="22" spans="1:10" ht="20.100000000000001" customHeight="1" x14ac:dyDescent="0.2">
      <c r="A22" s="408"/>
      <c r="B22" s="10">
        <v>45311</v>
      </c>
      <c r="C22" s="10">
        <v>45316</v>
      </c>
      <c r="E22" s="38"/>
      <c r="F22" s="38"/>
      <c r="G22" s="38"/>
      <c r="I22" s="17"/>
      <c r="J22" s="17"/>
    </row>
    <row r="23" spans="1:10" ht="20.100000000000001" customHeight="1" x14ac:dyDescent="0.2">
      <c r="A23" s="408"/>
      <c r="B23" s="10">
        <v>45318</v>
      </c>
      <c r="C23" s="10">
        <v>45323</v>
      </c>
      <c r="E23" s="38"/>
      <c r="F23" s="38"/>
      <c r="G23" s="38"/>
      <c r="I23" s="17"/>
      <c r="J23" s="17"/>
    </row>
    <row r="24" spans="1:10" ht="20.100000000000001" customHeight="1" thickBot="1" x14ac:dyDescent="0.25">
      <c r="A24" s="408"/>
      <c r="B24" s="10">
        <v>45325</v>
      </c>
      <c r="C24" s="10">
        <v>45330</v>
      </c>
      <c r="E24" s="38"/>
      <c r="F24" s="38"/>
      <c r="G24" s="38"/>
      <c r="I24" s="17"/>
      <c r="J24" s="17"/>
    </row>
    <row r="25" spans="1:10" ht="20.100000000000001" customHeight="1" x14ac:dyDescent="0.2">
      <c r="A25" s="407" t="s">
        <v>73</v>
      </c>
      <c r="B25" s="33">
        <v>45318</v>
      </c>
      <c r="C25" s="33">
        <v>45323</v>
      </c>
      <c r="D25" s="102"/>
      <c r="E25" s="103"/>
      <c r="F25" s="103"/>
      <c r="G25" s="103"/>
      <c r="H25" s="102"/>
      <c r="I25" s="104"/>
      <c r="J25" s="104"/>
    </row>
    <row r="26" spans="1:10" ht="20.100000000000001" customHeight="1" x14ac:dyDescent="0.2">
      <c r="A26" s="408"/>
      <c r="B26" s="10">
        <v>45325</v>
      </c>
      <c r="C26" s="10">
        <v>45330</v>
      </c>
      <c r="D26" s="105"/>
      <c r="E26" s="106"/>
      <c r="F26" s="106"/>
      <c r="G26" s="106"/>
      <c r="H26" s="105"/>
      <c r="I26" s="107"/>
      <c r="J26" s="107"/>
    </row>
    <row r="27" spans="1:10" x14ac:dyDescent="0.2">
      <c r="B27" s="2"/>
      <c r="C27" s="2"/>
    </row>
  </sheetData>
  <mergeCells count="3">
    <mergeCell ref="A17:A24"/>
    <mergeCell ref="A25:A26"/>
    <mergeCell ref="D19:E19"/>
  </mergeCells>
  <phoneticPr fontId="0" type="noConversion"/>
  <printOptions horizontalCentered="1" verticalCentered="1" gridLines="1"/>
  <pageMargins left="0.17" right="0.17" top="0.17" bottom="0.16" header="0.17" footer="0.16"/>
  <pageSetup paperSize="9" scale="12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9" t="s">
        <v>14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5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47"/>
      <c r="D3" s="230" t="s">
        <v>34</v>
      </c>
      <c r="E3" s="231"/>
      <c r="F3" s="232"/>
      <c r="G3" s="223" t="s">
        <v>42</v>
      </c>
      <c r="H3" s="224"/>
      <c r="I3" s="236" t="s">
        <v>49</v>
      </c>
      <c r="J3" s="237"/>
      <c r="K3" s="237"/>
      <c r="L3" s="238"/>
      <c r="M3" s="84"/>
      <c r="N3" s="44"/>
      <c r="O3" s="50"/>
    </row>
    <row r="4" spans="1:15" ht="20.100000000000001" customHeight="1" x14ac:dyDescent="0.2">
      <c r="A4" s="163"/>
      <c r="B4" s="162"/>
      <c r="C4" s="47"/>
      <c r="D4" s="233"/>
      <c r="E4" s="234"/>
      <c r="F4" s="235"/>
      <c r="G4" s="225"/>
      <c r="H4" s="226"/>
      <c r="I4" s="239"/>
      <c r="J4" s="240"/>
      <c r="K4" s="240"/>
      <c r="L4" s="241"/>
      <c r="M4" s="84"/>
      <c r="N4" s="44"/>
      <c r="O4" s="50"/>
    </row>
    <row r="5" spans="1:15" ht="20.100000000000001" customHeight="1" x14ac:dyDescent="0.2">
      <c r="A5" s="163">
        <f ca="1">LOOKUP(2,'Félévi időbeosztás'!I2:I15,'Félévi időbeosztás'!A2:A16)</f>
        <v>2</v>
      </c>
      <c r="B5" s="162">
        <f ca="1">LOOKUP(2,'Félévi időbeosztás'!I2:I15,'Félévi időbeosztás'!C2:C16)</f>
        <v>45190</v>
      </c>
      <c r="C5" s="47"/>
      <c r="D5" s="229" t="s">
        <v>43</v>
      </c>
      <c r="E5" s="229"/>
      <c r="F5" s="229"/>
      <c r="G5" s="229"/>
      <c r="H5" s="212" t="s">
        <v>143</v>
      </c>
      <c r="I5" s="212"/>
      <c r="J5" s="212"/>
      <c r="K5" s="212"/>
      <c r="L5" s="92"/>
      <c r="M5" s="92"/>
      <c r="N5" s="92"/>
      <c r="O5" s="50"/>
    </row>
    <row r="6" spans="1:15" ht="20.100000000000001" customHeight="1" x14ac:dyDescent="0.2">
      <c r="A6" s="163"/>
      <c r="B6" s="162"/>
      <c r="C6" s="47"/>
      <c r="D6" s="229"/>
      <c r="E6" s="229"/>
      <c r="F6" s="229"/>
      <c r="G6" s="229"/>
      <c r="H6" s="212"/>
      <c r="I6" s="212"/>
      <c r="J6" s="212"/>
      <c r="K6" s="212"/>
      <c r="L6" s="92"/>
      <c r="M6" s="92"/>
      <c r="N6" s="92"/>
      <c r="O6" s="50"/>
    </row>
    <row r="7" spans="1:15" ht="20.100000000000001" customHeight="1" x14ac:dyDescent="0.2">
      <c r="A7" s="163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47"/>
      <c r="D7" s="227" t="s">
        <v>40</v>
      </c>
      <c r="E7" s="227"/>
      <c r="F7" s="227"/>
      <c r="G7" s="228" t="s">
        <v>144</v>
      </c>
      <c r="H7" s="228"/>
      <c r="I7" s="228" t="s">
        <v>204</v>
      </c>
      <c r="J7" s="228"/>
      <c r="K7" s="242" t="s">
        <v>41</v>
      </c>
      <c r="L7" s="242"/>
      <c r="M7" s="44"/>
      <c r="N7" s="47"/>
      <c r="O7" s="57"/>
    </row>
    <row r="8" spans="1:15" ht="20.100000000000001" customHeight="1" x14ac:dyDescent="0.2">
      <c r="A8" s="163"/>
      <c r="B8" s="162"/>
      <c r="C8" s="47"/>
      <c r="D8" s="227"/>
      <c r="E8" s="227"/>
      <c r="F8" s="227"/>
      <c r="G8" s="228"/>
      <c r="H8" s="228"/>
      <c r="I8" s="228"/>
      <c r="J8" s="228"/>
      <c r="K8" s="242"/>
      <c r="L8" s="242"/>
      <c r="M8" s="44"/>
      <c r="N8" s="47"/>
      <c r="O8" s="57"/>
    </row>
    <row r="9" spans="1:15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47"/>
      <c r="D9" s="219" t="s">
        <v>34</v>
      </c>
      <c r="E9" s="220"/>
      <c r="F9" s="223" t="s">
        <v>42</v>
      </c>
      <c r="G9" s="224"/>
      <c r="H9" s="243" t="s">
        <v>74</v>
      </c>
      <c r="I9" s="244"/>
      <c r="J9" s="244"/>
      <c r="K9" s="245"/>
      <c r="L9" s="26"/>
      <c r="M9" s="26"/>
      <c r="N9" s="47"/>
      <c r="O9" s="63"/>
    </row>
    <row r="10" spans="1:15" ht="20.100000000000001" customHeight="1" x14ac:dyDescent="0.2">
      <c r="A10" s="163"/>
      <c r="B10" s="162"/>
      <c r="C10" s="47"/>
      <c r="D10" s="221"/>
      <c r="E10" s="222"/>
      <c r="F10" s="225"/>
      <c r="G10" s="226"/>
      <c r="H10" s="246"/>
      <c r="I10" s="247"/>
      <c r="J10" s="247"/>
      <c r="K10" s="248"/>
      <c r="L10" s="26"/>
      <c r="M10" s="26"/>
      <c r="N10" s="47"/>
      <c r="O10" s="63"/>
    </row>
    <row r="11" spans="1:15" ht="20.100000000000001" customHeight="1" x14ac:dyDescent="0.2">
      <c r="A11" s="163">
        <f ca="1">LOOKUP(5,'Félévi időbeosztás'!I2:I15,'Félévi időbeosztás'!A2:A16)</f>
        <v>5</v>
      </c>
      <c r="B11" s="162">
        <f ca="1">LOOKUP(5,'Félévi időbeosztás'!I2:I15,'Félévi időbeosztás'!C2:C16)</f>
        <v>45211</v>
      </c>
      <c r="C11" s="47"/>
      <c r="D11" s="229" t="s">
        <v>44</v>
      </c>
      <c r="E11" s="229"/>
      <c r="F11" s="229"/>
      <c r="G11" s="229"/>
      <c r="H11" s="212" t="s">
        <v>143</v>
      </c>
      <c r="I11" s="212"/>
      <c r="J11" s="212"/>
      <c r="K11" s="212"/>
      <c r="L11" s="44"/>
      <c r="M11" s="44"/>
      <c r="N11" s="28"/>
      <c r="O11" s="56"/>
    </row>
    <row r="12" spans="1:15" ht="20.100000000000001" customHeight="1" x14ac:dyDescent="0.2">
      <c r="A12" s="163"/>
      <c r="B12" s="162"/>
      <c r="C12" s="47"/>
      <c r="D12" s="229"/>
      <c r="E12" s="229"/>
      <c r="F12" s="229"/>
      <c r="G12" s="229"/>
      <c r="H12" s="212"/>
      <c r="I12" s="212"/>
      <c r="J12" s="212"/>
      <c r="K12" s="212"/>
      <c r="L12" s="44"/>
      <c r="M12" s="44"/>
      <c r="N12" s="28"/>
      <c r="O12" s="56"/>
    </row>
    <row r="13" spans="1:15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47"/>
      <c r="D13" s="227" t="s">
        <v>40</v>
      </c>
      <c r="E13" s="227"/>
      <c r="F13" s="227"/>
      <c r="G13" s="228" t="s">
        <v>144</v>
      </c>
      <c r="H13" s="228"/>
      <c r="I13" s="228" t="s">
        <v>204</v>
      </c>
      <c r="J13" s="228"/>
      <c r="K13" s="91"/>
      <c r="L13" s="26"/>
      <c r="M13" s="26"/>
      <c r="N13" s="26"/>
      <c r="O13" s="48"/>
    </row>
    <row r="14" spans="1:15" ht="20.100000000000001" customHeight="1" x14ac:dyDescent="0.2">
      <c r="A14" s="163"/>
      <c r="B14" s="162"/>
      <c r="C14" s="47"/>
      <c r="D14" s="227"/>
      <c r="E14" s="227"/>
      <c r="F14" s="227"/>
      <c r="G14" s="228"/>
      <c r="H14" s="228"/>
      <c r="I14" s="228"/>
      <c r="J14" s="228"/>
      <c r="K14" s="91"/>
      <c r="L14" s="26"/>
      <c r="M14" s="26"/>
      <c r="N14" s="26"/>
      <c r="O14" s="48"/>
    </row>
    <row r="15" spans="1:15" ht="20.100000000000001" customHeight="1" x14ac:dyDescent="0.2">
      <c r="A15" s="163">
        <f ca="1">LOOKUP(7,'Félévi időbeosztás'!I2:I15,'Félévi időbeosztás'!A2:A16)</f>
        <v>7</v>
      </c>
      <c r="B15" s="162">
        <f ca="1">LOOKUP(7,'Félévi időbeosztás'!I2:I15,'Félévi időbeosztás'!C2:C16)</f>
        <v>45225</v>
      </c>
      <c r="C15" s="47"/>
      <c r="D15" s="230" t="s">
        <v>34</v>
      </c>
      <c r="E15" s="231"/>
      <c r="F15" s="232"/>
      <c r="G15" s="223" t="s">
        <v>42</v>
      </c>
      <c r="H15" s="224"/>
      <c r="I15" s="243" t="s">
        <v>74</v>
      </c>
      <c r="J15" s="244"/>
      <c r="K15" s="244"/>
      <c r="L15" s="245"/>
      <c r="M15" s="84"/>
      <c r="N15" s="44"/>
      <c r="O15" s="50"/>
    </row>
    <row r="16" spans="1:15" ht="20.100000000000001" customHeight="1" x14ac:dyDescent="0.2">
      <c r="A16" s="163"/>
      <c r="B16" s="162"/>
      <c r="C16" s="47"/>
      <c r="D16" s="233"/>
      <c r="E16" s="234"/>
      <c r="F16" s="235"/>
      <c r="G16" s="225"/>
      <c r="H16" s="226"/>
      <c r="I16" s="246"/>
      <c r="J16" s="247"/>
      <c r="K16" s="247"/>
      <c r="L16" s="248"/>
      <c r="M16" s="84"/>
      <c r="N16" s="44"/>
      <c r="O16" s="50"/>
    </row>
    <row r="17" spans="1:15" ht="20.100000000000001" customHeight="1" x14ac:dyDescent="0.2">
      <c r="A17" s="163">
        <f ca="1">LOOKUP(8,'Félévi időbeosztás'!I2:I15,'Félévi időbeosztás'!A2:A16)</f>
        <v>8</v>
      </c>
      <c r="B17" s="162">
        <f ca="1">LOOKUP(8,'Félévi időbeosztás'!I2:I15,'Félévi időbeosztás'!C2:C16)</f>
        <v>45232</v>
      </c>
      <c r="C17" s="47"/>
      <c r="D17" s="84"/>
      <c r="E17" s="84"/>
      <c r="F17" s="218" t="s">
        <v>43</v>
      </c>
      <c r="G17" s="218"/>
      <c r="H17" s="212" t="s">
        <v>143</v>
      </c>
      <c r="I17" s="212"/>
      <c r="J17" s="212"/>
      <c r="K17" s="212"/>
      <c r="L17" s="92"/>
      <c r="M17" s="92"/>
      <c r="N17" s="92"/>
      <c r="O17" s="50"/>
    </row>
    <row r="18" spans="1:15" ht="20.100000000000001" customHeight="1" x14ac:dyDescent="0.2">
      <c r="A18" s="163"/>
      <c r="B18" s="162"/>
      <c r="C18" s="47"/>
      <c r="D18" s="84"/>
      <c r="E18" s="84"/>
      <c r="F18" s="218"/>
      <c r="G18" s="218"/>
      <c r="H18" s="212"/>
      <c r="I18" s="212"/>
      <c r="J18" s="212"/>
      <c r="K18" s="212"/>
      <c r="L18" s="92"/>
      <c r="M18" s="92"/>
      <c r="N18" s="92"/>
      <c r="O18" s="50"/>
    </row>
    <row r="19" spans="1:15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47"/>
      <c r="D19" s="227" t="s">
        <v>40</v>
      </c>
      <c r="E19" s="227"/>
      <c r="F19" s="227"/>
      <c r="G19" s="228" t="s">
        <v>144</v>
      </c>
      <c r="H19" s="228"/>
      <c r="I19" s="228" t="s">
        <v>204</v>
      </c>
      <c r="J19" s="228"/>
      <c r="K19" s="242" t="s">
        <v>41</v>
      </c>
      <c r="L19" s="242"/>
      <c r="M19" s="44"/>
      <c r="N19" s="26"/>
      <c r="O19" s="56"/>
    </row>
    <row r="20" spans="1:15" ht="20.100000000000001" customHeight="1" x14ac:dyDescent="0.2">
      <c r="A20" s="163"/>
      <c r="B20" s="162"/>
      <c r="C20" s="47"/>
      <c r="D20" s="227"/>
      <c r="E20" s="227"/>
      <c r="F20" s="227"/>
      <c r="G20" s="228"/>
      <c r="H20" s="228"/>
      <c r="I20" s="228"/>
      <c r="J20" s="228"/>
      <c r="K20" s="242"/>
      <c r="L20" s="242"/>
      <c r="M20" s="44"/>
      <c r="N20" s="26"/>
      <c r="O20" s="56"/>
    </row>
    <row r="21" spans="1:15" ht="20.100000000000001" customHeight="1" x14ac:dyDescent="0.2">
      <c r="A21" s="163">
        <f ca="1">LOOKUP(10,'Félévi időbeosztás'!I2:I15,'Félévi időbeosztás'!A2:A16)</f>
        <v>10</v>
      </c>
      <c r="B21" s="162">
        <f ca="1">LOOKUP(10,'Félévi időbeosztás'!I2:I15,'Félévi időbeosztás'!C2:C16)</f>
        <v>45246</v>
      </c>
      <c r="C21" s="47"/>
      <c r="D21" s="219" t="s">
        <v>34</v>
      </c>
      <c r="E21" s="220"/>
      <c r="F21" s="223" t="s">
        <v>42</v>
      </c>
      <c r="G21" s="224"/>
      <c r="H21" s="80"/>
      <c r="I21" s="80"/>
      <c r="J21" s="80"/>
      <c r="K21" s="91"/>
      <c r="L21" s="26"/>
      <c r="M21" s="26"/>
      <c r="N21" s="47"/>
      <c r="O21" s="48"/>
    </row>
    <row r="22" spans="1:15" ht="20.100000000000001" customHeight="1" x14ac:dyDescent="0.2">
      <c r="A22" s="163"/>
      <c r="B22" s="162"/>
      <c r="C22" s="47"/>
      <c r="D22" s="221"/>
      <c r="E22" s="222"/>
      <c r="F22" s="225"/>
      <c r="G22" s="226"/>
      <c r="H22" s="80"/>
      <c r="I22" s="80"/>
      <c r="J22" s="80"/>
      <c r="K22" s="91"/>
      <c r="L22" s="26"/>
      <c r="M22" s="26"/>
      <c r="N22" s="47"/>
      <c r="O22" s="48"/>
    </row>
    <row r="23" spans="1:15" ht="20.100000000000001" customHeight="1" x14ac:dyDescent="0.2">
      <c r="A23" s="163">
        <f ca="1">LOOKUP(11,'Félévi időbeosztás'!I2:I15,'Félévi időbeosztás'!A2:A16)</f>
        <v>11</v>
      </c>
      <c r="B23" s="162">
        <f ca="1">LOOKUP(11,'Félévi időbeosztás'!I2:I15,'Félévi időbeosztás'!C2:C16)</f>
        <v>45253</v>
      </c>
      <c r="C23" s="47"/>
      <c r="D23" s="84"/>
      <c r="E23" s="84"/>
      <c r="F23" s="218" t="s">
        <v>43</v>
      </c>
      <c r="G23" s="218"/>
      <c r="H23" s="212" t="s">
        <v>143</v>
      </c>
      <c r="I23" s="212"/>
      <c r="J23" s="212"/>
      <c r="K23" s="212"/>
      <c r="L23" s="44"/>
      <c r="M23" s="44"/>
      <c r="N23" s="44"/>
      <c r="O23" s="50"/>
    </row>
    <row r="24" spans="1:15" ht="20.100000000000001" customHeight="1" x14ac:dyDescent="0.2">
      <c r="A24" s="163"/>
      <c r="B24" s="162"/>
      <c r="C24" s="47"/>
      <c r="D24" s="84"/>
      <c r="E24" s="84"/>
      <c r="F24" s="218"/>
      <c r="G24" s="218"/>
      <c r="H24" s="212"/>
      <c r="I24" s="212"/>
      <c r="J24" s="212"/>
      <c r="K24" s="212"/>
      <c r="L24" s="44"/>
      <c r="M24" s="44"/>
      <c r="N24" s="44"/>
      <c r="O24" s="50"/>
    </row>
    <row r="25" spans="1:15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47"/>
      <c r="D25" s="227" t="s">
        <v>40</v>
      </c>
      <c r="E25" s="227"/>
      <c r="F25" s="227"/>
      <c r="G25" s="228" t="s">
        <v>144</v>
      </c>
      <c r="H25" s="228"/>
      <c r="I25" s="228" t="s">
        <v>204</v>
      </c>
      <c r="J25" s="228"/>
      <c r="K25" s="80"/>
      <c r="L25" s="44"/>
      <c r="M25" s="44"/>
      <c r="N25" s="28"/>
      <c r="O25" s="56"/>
    </row>
    <row r="26" spans="1:15" ht="20.100000000000001" customHeight="1" x14ac:dyDescent="0.2">
      <c r="A26" s="163"/>
      <c r="B26" s="162"/>
      <c r="C26" s="47"/>
      <c r="D26" s="227"/>
      <c r="E26" s="227"/>
      <c r="F26" s="227"/>
      <c r="G26" s="228"/>
      <c r="H26" s="228"/>
      <c r="I26" s="228"/>
      <c r="J26" s="228"/>
      <c r="K26" s="80"/>
      <c r="L26" s="44"/>
      <c r="M26" s="44"/>
      <c r="N26" s="28"/>
      <c r="O26" s="56"/>
    </row>
    <row r="27" spans="1:15" ht="20.100000000000001" customHeight="1" thickBot="1" x14ac:dyDescent="0.25">
      <c r="A27" s="158" t="s">
        <v>209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0"/>
    </row>
    <row r="28" spans="1:15" ht="12.75" customHeight="1" x14ac:dyDescent="0.2">
      <c r="A28" s="29"/>
      <c r="B28" s="30" t="s">
        <v>50</v>
      </c>
      <c r="C28" s="72"/>
      <c r="D28" s="72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12.75" customHeight="1" x14ac:dyDescent="0.2">
      <c r="A29" s="29"/>
      <c r="B29" s="73">
        <v>136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</sheetData>
  <mergeCells count="59">
    <mergeCell ref="D13:F14"/>
    <mergeCell ref="D19:F20"/>
    <mergeCell ref="K19:L20"/>
    <mergeCell ref="I15:L16"/>
    <mergeCell ref="G13:H14"/>
    <mergeCell ref="I13:J14"/>
    <mergeCell ref="G19:H20"/>
    <mergeCell ref="I19:J20"/>
    <mergeCell ref="D11:G12"/>
    <mergeCell ref="D3:F4"/>
    <mergeCell ref="G3:H4"/>
    <mergeCell ref="I3:L4"/>
    <mergeCell ref="D15:F16"/>
    <mergeCell ref="D9:E10"/>
    <mergeCell ref="H5:K6"/>
    <mergeCell ref="D7:F8"/>
    <mergeCell ref="K7:L8"/>
    <mergeCell ref="G7:H8"/>
    <mergeCell ref="I7:J8"/>
    <mergeCell ref="D5:G6"/>
    <mergeCell ref="F9:G10"/>
    <mergeCell ref="G15:H16"/>
    <mergeCell ref="H9:K10"/>
    <mergeCell ref="H11:K12"/>
    <mergeCell ref="A1:O1"/>
    <mergeCell ref="B3:B4"/>
    <mergeCell ref="B5:B6"/>
    <mergeCell ref="B7:B8"/>
    <mergeCell ref="A3:A4"/>
    <mergeCell ref="A7:A8"/>
    <mergeCell ref="A5:A6"/>
    <mergeCell ref="A9:A10"/>
    <mergeCell ref="A11:A12"/>
    <mergeCell ref="B11:B12"/>
    <mergeCell ref="B23:B24"/>
    <mergeCell ref="B21:B22"/>
    <mergeCell ref="A17:A18"/>
    <mergeCell ref="A19:A20"/>
    <mergeCell ref="B19:B20"/>
    <mergeCell ref="A21:A22"/>
    <mergeCell ref="B17:B18"/>
    <mergeCell ref="A15:A16"/>
    <mergeCell ref="A23:A24"/>
    <mergeCell ref="B9:B10"/>
    <mergeCell ref="A13:A14"/>
    <mergeCell ref="B13:B14"/>
    <mergeCell ref="B15:B16"/>
    <mergeCell ref="D25:F26"/>
    <mergeCell ref="G25:H26"/>
    <mergeCell ref="I25:J26"/>
    <mergeCell ref="A27:O27"/>
    <mergeCell ref="B25:B26"/>
    <mergeCell ref="A25:A26"/>
    <mergeCell ref="H23:K24"/>
    <mergeCell ref="F23:G24"/>
    <mergeCell ref="F17:G18"/>
    <mergeCell ref="D21:E22"/>
    <mergeCell ref="F21:G22"/>
    <mergeCell ref="H17:K18"/>
  </mergeCells>
  <phoneticPr fontId="3" type="noConversion"/>
  <printOptions horizontalCentered="1" verticalCentered="1"/>
  <pageMargins left="0.17" right="0.18" top="0.17" bottom="0.16" header="0.17" footer="0.16"/>
  <pageSetup paperSize="9" scale="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6" ht="18" x14ac:dyDescent="0.2">
      <c r="A1" s="199" t="s">
        <v>16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61"/>
      <c r="N1" s="200"/>
      <c r="O1" s="201"/>
    </row>
    <row r="2" spans="1:16" ht="25.5" x14ac:dyDescent="0.2">
      <c r="A2" s="19" t="s">
        <v>21</v>
      </c>
      <c r="B2" s="20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6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83"/>
      <c r="D3" s="230" t="s">
        <v>34</v>
      </c>
      <c r="E3" s="231"/>
      <c r="F3" s="232"/>
      <c r="G3" s="223" t="s">
        <v>42</v>
      </c>
      <c r="H3" s="224"/>
      <c r="I3" s="251" t="s">
        <v>45</v>
      </c>
      <c r="J3" s="252"/>
      <c r="K3" s="253"/>
      <c r="L3" s="84"/>
      <c r="M3" s="84"/>
      <c r="N3" s="95"/>
      <c r="O3" s="57"/>
      <c r="P3" s="64"/>
    </row>
    <row r="4" spans="1:16" ht="20.100000000000001" customHeight="1" x14ac:dyDescent="0.2">
      <c r="A4" s="163"/>
      <c r="B4" s="162"/>
      <c r="C4" s="83"/>
      <c r="D4" s="233"/>
      <c r="E4" s="234"/>
      <c r="F4" s="235"/>
      <c r="G4" s="225"/>
      <c r="H4" s="226"/>
      <c r="I4" s="254"/>
      <c r="J4" s="255"/>
      <c r="K4" s="256"/>
      <c r="L4" s="84"/>
      <c r="M4" s="84"/>
      <c r="N4" s="95"/>
      <c r="O4" s="57"/>
      <c r="P4" s="64"/>
    </row>
    <row r="5" spans="1:16" ht="20.100000000000001" customHeight="1" x14ac:dyDescent="0.2">
      <c r="A5" s="163">
        <f ca="1">LOOKUP(2,'Félévi időbeosztás'!I2:I15,'Félévi időbeosztás'!A2:A16)</f>
        <v>2</v>
      </c>
      <c r="B5" s="162">
        <f ca="1">LOOKUP(2,'Félévi időbeosztás'!I2:I15,'Félévi időbeosztás'!C2:C16)</f>
        <v>45190</v>
      </c>
      <c r="C5" s="90"/>
      <c r="D5" s="262" t="s">
        <v>32</v>
      </c>
      <c r="E5" s="262"/>
      <c r="F5" s="262"/>
      <c r="G5" s="262"/>
      <c r="H5" s="262"/>
      <c r="I5" s="243" t="s">
        <v>31</v>
      </c>
      <c r="J5" s="244"/>
      <c r="K5" s="245"/>
      <c r="L5" s="121"/>
      <c r="M5" s="121"/>
      <c r="N5" s="97"/>
      <c r="O5" s="48"/>
      <c r="P5" s="64"/>
    </row>
    <row r="6" spans="1:16" ht="20.100000000000001" customHeight="1" x14ac:dyDescent="0.2">
      <c r="A6" s="163"/>
      <c r="B6" s="162"/>
      <c r="C6" s="90"/>
      <c r="D6" s="262"/>
      <c r="E6" s="262"/>
      <c r="F6" s="262"/>
      <c r="G6" s="262"/>
      <c r="H6" s="262"/>
      <c r="I6" s="246"/>
      <c r="J6" s="247"/>
      <c r="K6" s="248"/>
      <c r="L6" s="97"/>
      <c r="M6" s="97"/>
      <c r="N6" s="97"/>
      <c r="O6" s="48"/>
      <c r="P6" s="64"/>
    </row>
    <row r="7" spans="1:16" ht="20.100000000000001" customHeight="1" x14ac:dyDescent="0.2">
      <c r="A7" s="163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90"/>
      <c r="D7" s="227" t="s">
        <v>40</v>
      </c>
      <c r="E7" s="227"/>
      <c r="F7" s="227"/>
      <c r="G7" s="251" t="s">
        <v>33</v>
      </c>
      <c r="H7" s="252"/>
      <c r="I7" s="253"/>
      <c r="J7" s="79"/>
      <c r="K7" s="242" t="s">
        <v>41</v>
      </c>
      <c r="L7" s="242"/>
      <c r="M7" s="87"/>
      <c r="N7" s="87"/>
      <c r="O7" s="57"/>
      <c r="P7" s="64"/>
    </row>
    <row r="8" spans="1:16" ht="20.100000000000001" customHeight="1" x14ac:dyDescent="0.2">
      <c r="A8" s="163"/>
      <c r="B8" s="162"/>
      <c r="C8" s="90"/>
      <c r="D8" s="227"/>
      <c r="E8" s="227"/>
      <c r="F8" s="227"/>
      <c r="G8" s="254"/>
      <c r="H8" s="255"/>
      <c r="I8" s="256"/>
      <c r="J8" s="79"/>
      <c r="K8" s="242"/>
      <c r="L8" s="242"/>
      <c r="M8" s="87"/>
      <c r="N8" s="87"/>
      <c r="O8" s="77"/>
      <c r="P8" s="64"/>
    </row>
    <row r="9" spans="1:16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90"/>
      <c r="D9" s="219" t="s">
        <v>34</v>
      </c>
      <c r="E9" s="220"/>
      <c r="F9" s="223" t="s">
        <v>42</v>
      </c>
      <c r="G9" s="224"/>
      <c r="H9" s="251" t="s">
        <v>45</v>
      </c>
      <c r="I9" s="252"/>
      <c r="J9" s="253"/>
      <c r="K9" s="79"/>
      <c r="L9" s="79"/>
      <c r="M9" s="95"/>
      <c r="N9" s="95"/>
      <c r="O9" s="56"/>
      <c r="P9" s="64"/>
    </row>
    <row r="10" spans="1:16" ht="20.100000000000001" customHeight="1" x14ac:dyDescent="0.2">
      <c r="A10" s="163"/>
      <c r="B10" s="162"/>
      <c r="C10" s="90"/>
      <c r="D10" s="221"/>
      <c r="E10" s="222"/>
      <c r="F10" s="225"/>
      <c r="G10" s="226"/>
      <c r="H10" s="254"/>
      <c r="I10" s="255"/>
      <c r="J10" s="256"/>
      <c r="K10" s="79"/>
      <c r="L10" s="79"/>
      <c r="M10" s="95"/>
      <c r="N10" s="95"/>
      <c r="O10" s="56"/>
      <c r="P10" s="64"/>
    </row>
    <row r="11" spans="1:16" ht="20.100000000000001" customHeight="1" x14ac:dyDescent="0.2">
      <c r="A11" s="163">
        <f ca="1">LOOKUP(5,'Félévi időbeosztás'!I2:I15,'Félévi időbeosztás'!A2:A16)</f>
        <v>5</v>
      </c>
      <c r="B11" s="162">
        <f ca="1">LOOKUP(5,'Félévi időbeosztás'!I2:I15,'Félévi időbeosztás'!C2:C16)</f>
        <v>45211</v>
      </c>
      <c r="C11" s="83"/>
      <c r="D11" s="262" t="s">
        <v>32</v>
      </c>
      <c r="E11" s="262"/>
      <c r="F11" s="262"/>
      <c r="G11" s="262"/>
      <c r="H11" s="262"/>
      <c r="I11" s="243" t="s">
        <v>31</v>
      </c>
      <c r="J11" s="244"/>
      <c r="K11" s="245"/>
      <c r="L11" s="80"/>
      <c r="M11" s="80"/>
      <c r="N11" s="95"/>
      <c r="O11" s="75"/>
      <c r="P11" s="64"/>
    </row>
    <row r="12" spans="1:16" ht="20.100000000000001" customHeight="1" x14ac:dyDescent="0.2">
      <c r="A12" s="163"/>
      <c r="B12" s="162"/>
      <c r="C12" s="83"/>
      <c r="D12" s="262"/>
      <c r="E12" s="262"/>
      <c r="F12" s="262"/>
      <c r="G12" s="262"/>
      <c r="H12" s="262"/>
      <c r="I12" s="246"/>
      <c r="J12" s="247"/>
      <c r="K12" s="248"/>
      <c r="L12" s="80"/>
      <c r="M12" s="80"/>
      <c r="N12" s="95"/>
      <c r="O12" s="48"/>
      <c r="P12" s="64"/>
    </row>
    <row r="13" spans="1:16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83"/>
      <c r="D13" s="227" t="s">
        <v>40</v>
      </c>
      <c r="E13" s="227"/>
      <c r="F13" s="227"/>
      <c r="G13" s="251" t="s">
        <v>33</v>
      </c>
      <c r="H13" s="252"/>
      <c r="I13" s="253"/>
      <c r="J13" s="79"/>
      <c r="K13" s="87"/>
      <c r="L13" s="87"/>
      <c r="M13" s="87"/>
      <c r="N13" s="87"/>
      <c r="O13" s="48"/>
      <c r="P13" s="64"/>
    </row>
    <row r="14" spans="1:16" ht="20.100000000000001" customHeight="1" x14ac:dyDescent="0.2">
      <c r="A14" s="163"/>
      <c r="B14" s="162"/>
      <c r="C14" s="83"/>
      <c r="D14" s="227"/>
      <c r="E14" s="227"/>
      <c r="F14" s="227"/>
      <c r="G14" s="254"/>
      <c r="H14" s="255"/>
      <c r="I14" s="256"/>
      <c r="J14" s="79"/>
      <c r="K14" s="87"/>
      <c r="L14" s="120"/>
      <c r="M14" s="120"/>
      <c r="N14" s="87"/>
      <c r="O14" s="74"/>
      <c r="P14" s="64"/>
    </row>
    <row r="15" spans="1:16" ht="20.100000000000001" customHeight="1" x14ac:dyDescent="0.2">
      <c r="A15" s="163">
        <f ca="1">LOOKUP(7,'Félévi időbeosztás'!I2:I15,'Félévi időbeosztás'!A2:A16)</f>
        <v>7</v>
      </c>
      <c r="B15" s="162">
        <f ca="1">LOOKUP(7,'Félévi időbeosztás'!I2:I15,'Félévi időbeosztás'!C2:C16)</f>
        <v>45225</v>
      </c>
      <c r="C15" s="90"/>
      <c r="D15" s="230" t="s">
        <v>34</v>
      </c>
      <c r="E15" s="231"/>
      <c r="F15" s="232"/>
      <c r="G15" s="223" t="s">
        <v>42</v>
      </c>
      <c r="H15" s="224"/>
      <c r="I15" s="251" t="s">
        <v>45</v>
      </c>
      <c r="J15" s="252"/>
      <c r="K15" s="253"/>
      <c r="L15" s="84"/>
      <c r="M15" s="84"/>
      <c r="N15" s="79"/>
      <c r="O15" s="56"/>
      <c r="P15" s="64"/>
    </row>
    <row r="16" spans="1:16" ht="20.100000000000001" customHeight="1" x14ac:dyDescent="0.2">
      <c r="A16" s="163"/>
      <c r="B16" s="162"/>
      <c r="C16" s="90"/>
      <c r="D16" s="233"/>
      <c r="E16" s="234"/>
      <c r="F16" s="235"/>
      <c r="G16" s="225"/>
      <c r="H16" s="226"/>
      <c r="I16" s="254"/>
      <c r="J16" s="255"/>
      <c r="K16" s="256"/>
      <c r="L16" s="84"/>
      <c r="M16" s="84"/>
      <c r="N16" s="79"/>
      <c r="O16" s="56"/>
      <c r="P16" s="64"/>
    </row>
    <row r="17" spans="1:16" ht="20.100000000000001" customHeight="1" x14ac:dyDescent="0.2">
      <c r="A17" s="163">
        <f ca="1">LOOKUP(8,'Félévi időbeosztás'!I2:I15,'Félévi időbeosztás'!A2:A16)</f>
        <v>8</v>
      </c>
      <c r="B17" s="162">
        <f ca="1">LOOKUP(8,'Félévi időbeosztás'!I2:I15,'Félévi időbeosztás'!C2:C16)</f>
        <v>45232</v>
      </c>
      <c r="C17" s="83"/>
      <c r="D17" s="243" t="s">
        <v>32</v>
      </c>
      <c r="E17" s="244"/>
      <c r="F17" s="244"/>
      <c r="G17" s="245"/>
      <c r="H17" s="262" t="s">
        <v>31</v>
      </c>
      <c r="I17" s="262"/>
      <c r="J17" s="262"/>
      <c r="K17" s="262"/>
      <c r="L17" s="121"/>
      <c r="M17" s="121"/>
      <c r="N17" s="97"/>
      <c r="O17" s="75"/>
      <c r="P17" s="64"/>
    </row>
    <row r="18" spans="1:16" ht="20.100000000000001" customHeight="1" x14ac:dyDescent="0.2">
      <c r="A18" s="163"/>
      <c r="B18" s="162"/>
      <c r="C18" s="83"/>
      <c r="D18" s="246"/>
      <c r="E18" s="247"/>
      <c r="F18" s="247"/>
      <c r="G18" s="248"/>
      <c r="H18" s="262"/>
      <c r="I18" s="262"/>
      <c r="J18" s="262"/>
      <c r="K18" s="262"/>
      <c r="L18" s="97"/>
      <c r="M18" s="97"/>
      <c r="N18" s="97"/>
      <c r="O18" s="74"/>
      <c r="P18" s="64"/>
    </row>
    <row r="19" spans="1:16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90"/>
      <c r="D19" s="227" t="s">
        <v>40</v>
      </c>
      <c r="E19" s="227"/>
      <c r="F19" s="227"/>
      <c r="G19" s="251" t="s">
        <v>33</v>
      </c>
      <c r="H19" s="252"/>
      <c r="I19" s="253"/>
      <c r="J19" s="79"/>
      <c r="K19" s="242" t="s">
        <v>41</v>
      </c>
      <c r="L19" s="242"/>
      <c r="M19" s="79"/>
      <c r="N19" s="79"/>
      <c r="O19" s="56"/>
      <c r="P19" s="64"/>
    </row>
    <row r="20" spans="1:16" ht="20.100000000000001" customHeight="1" x14ac:dyDescent="0.2">
      <c r="A20" s="163"/>
      <c r="B20" s="162"/>
      <c r="C20" s="90"/>
      <c r="D20" s="227"/>
      <c r="E20" s="227"/>
      <c r="F20" s="227"/>
      <c r="G20" s="254"/>
      <c r="H20" s="255"/>
      <c r="I20" s="256"/>
      <c r="J20" s="79"/>
      <c r="K20" s="242"/>
      <c r="L20" s="242"/>
      <c r="M20" s="79"/>
      <c r="N20" s="79"/>
      <c r="O20" s="56"/>
      <c r="P20" s="64"/>
    </row>
    <row r="21" spans="1:16" ht="20.100000000000001" customHeight="1" x14ac:dyDescent="0.2">
      <c r="A21" s="163">
        <f ca="1">LOOKUP(10,'Félévi időbeosztás'!I2:I15,'Félévi időbeosztás'!A2:A16)</f>
        <v>10</v>
      </c>
      <c r="B21" s="162">
        <f ca="1">LOOKUP(10,'Félévi időbeosztás'!I2:I15,'Félévi időbeosztás'!C2:C16)</f>
        <v>45246</v>
      </c>
      <c r="C21" s="90"/>
      <c r="D21" s="219" t="s">
        <v>34</v>
      </c>
      <c r="E21" s="220"/>
      <c r="F21" s="223" t="s">
        <v>42</v>
      </c>
      <c r="G21" s="224"/>
      <c r="H21" s="251" t="s">
        <v>45</v>
      </c>
      <c r="I21" s="252"/>
      <c r="J21" s="253"/>
      <c r="K21" s="79"/>
      <c r="L21" s="79"/>
      <c r="M21" s="79"/>
      <c r="N21" s="79"/>
      <c r="O21" s="56"/>
      <c r="P21" s="64"/>
    </row>
    <row r="22" spans="1:16" ht="20.100000000000001" customHeight="1" x14ac:dyDescent="0.2">
      <c r="A22" s="163"/>
      <c r="B22" s="162"/>
      <c r="C22" s="90"/>
      <c r="D22" s="221"/>
      <c r="E22" s="222"/>
      <c r="F22" s="225"/>
      <c r="G22" s="226"/>
      <c r="H22" s="254"/>
      <c r="I22" s="255"/>
      <c r="J22" s="256"/>
      <c r="K22" s="79"/>
      <c r="L22" s="79"/>
      <c r="M22" s="79"/>
      <c r="N22" s="79"/>
      <c r="O22" s="56"/>
      <c r="P22" s="64"/>
    </row>
    <row r="23" spans="1:16" ht="20.100000000000001" customHeight="1" x14ac:dyDescent="0.2">
      <c r="A23" s="163">
        <f ca="1">LOOKUP(11,'Félévi időbeosztás'!I2:I15,'Félévi időbeosztás'!A2:A16)</f>
        <v>11</v>
      </c>
      <c r="B23" s="162">
        <f ca="1">LOOKUP(11,'Félévi időbeosztás'!I2:I15,'Félévi időbeosztás'!C2:C16)</f>
        <v>45253</v>
      </c>
      <c r="C23" s="83"/>
      <c r="D23" s="84"/>
      <c r="E23" s="84"/>
      <c r="F23" s="257" t="s">
        <v>32</v>
      </c>
      <c r="G23" s="258"/>
      <c r="H23" s="257" t="s">
        <v>31</v>
      </c>
      <c r="I23" s="258"/>
      <c r="J23" s="79"/>
      <c r="K23" s="80"/>
      <c r="L23" s="80"/>
      <c r="M23" s="80"/>
      <c r="N23" s="80"/>
      <c r="O23" s="50"/>
      <c r="P23" s="42"/>
    </row>
    <row r="24" spans="1:16" ht="20.100000000000001" customHeight="1" x14ac:dyDescent="0.2">
      <c r="A24" s="163"/>
      <c r="B24" s="162"/>
      <c r="C24" s="83"/>
      <c r="D24" s="84"/>
      <c r="E24" s="84"/>
      <c r="F24" s="259"/>
      <c r="G24" s="260"/>
      <c r="H24" s="259"/>
      <c r="I24" s="260"/>
      <c r="J24" s="79"/>
      <c r="K24" s="80"/>
      <c r="L24" s="80"/>
      <c r="M24" s="80"/>
      <c r="N24" s="80"/>
      <c r="O24" s="50"/>
      <c r="P24" s="42"/>
    </row>
    <row r="25" spans="1:16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83"/>
      <c r="D25" s="227" t="s">
        <v>40</v>
      </c>
      <c r="E25" s="227"/>
      <c r="F25" s="227"/>
      <c r="G25" s="251" t="s">
        <v>33</v>
      </c>
      <c r="H25" s="252"/>
      <c r="I25" s="253"/>
      <c r="J25" s="80"/>
      <c r="K25" s="80"/>
      <c r="L25" s="87"/>
      <c r="M25" s="87"/>
      <c r="N25" s="79"/>
      <c r="O25" s="56"/>
      <c r="P25" s="64"/>
    </row>
    <row r="26" spans="1:16" ht="20.100000000000001" customHeight="1" x14ac:dyDescent="0.2">
      <c r="A26" s="163"/>
      <c r="B26" s="162"/>
      <c r="C26" s="83"/>
      <c r="D26" s="227"/>
      <c r="E26" s="227"/>
      <c r="F26" s="227"/>
      <c r="G26" s="254"/>
      <c r="H26" s="255"/>
      <c r="I26" s="256"/>
      <c r="J26" s="80"/>
      <c r="K26" s="80"/>
      <c r="L26" s="87"/>
      <c r="M26" s="87"/>
      <c r="N26" s="79"/>
      <c r="O26" s="56"/>
      <c r="P26" s="64"/>
    </row>
    <row r="27" spans="1:16" ht="20.100000000000001" customHeight="1" thickBot="1" x14ac:dyDescent="0.25">
      <c r="A27" s="158" t="s">
        <v>210</v>
      </c>
      <c r="B27" s="159"/>
      <c r="C27" s="159"/>
      <c r="D27" s="249"/>
      <c r="E27" s="249"/>
      <c r="F27" s="249"/>
      <c r="G27" s="159"/>
      <c r="H27" s="159"/>
      <c r="I27" s="159"/>
      <c r="J27" s="159"/>
      <c r="K27" s="159"/>
      <c r="L27" s="159"/>
      <c r="M27" s="249"/>
      <c r="N27" s="249"/>
      <c r="O27" s="250"/>
    </row>
    <row r="28" spans="1:16" ht="12.75" customHeight="1" x14ac:dyDescent="0.2">
      <c r="A28" s="29"/>
      <c r="B28" s="115" t="s">
        <v>53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</sheetData>
  <mergeCells count="56">
    <mergeCell ref="K7:L8"/>
    <mergeCell ref="K19:L20"/>
    <mergeCell ref="D15:F16"/>
    <mergeCell ref="D9:E10"/>
    <mergeCell ref="D21:E22"/>
    <mergeCell ref="F9:G10"/>
    <mergeCell ref="G15:H16"/>
    <mergeCell ref="F21:G22"/>
    <mergeCell ref="H9:J10"/>
    <mergeCell ref="I15:K16"/>
    <mergeCell ref="G13:I14"/>
    <mergeCell ref="G19:I20"/>
    <mergeCell ref="D11:H12"/>
    <mergeCell ref="D17:G18"/>
    <mergeCell ref="I11:K12"/>
    <mergeCell ref="H17:K18"/>
    <mergeCell ref="D13:F14"/>
    <mergeCell ref="D19:F20"/>
    <mergeCell ref="A19:A20"/>
    <mergeCell ref="B19:B20"/>
    <mergeCell ref="B13:B14"/>
    <mergeCell ref="A13:A14"/>
    <mergeCell ref="A17:A18"/>
    <mergeCell ref="B11:B12"/>
    <mergeCell ref="B15:B16"/>
    <mergeCell ref="A15:A16"/>
    <mergeCell ref="B17:B18"/>
    <mergeCell ref="A11:A12"/>
    <mergeCell ref="A1:O1"/>
    <mergeCell ref="B3:B4"/>
    <mergeCell ref="B5:B6"/>
    <mergeCell ref="B7:B8"/>
    <mergeCell ref="B9:B10"/>
    <mergeCell ref="A3:A4"/>
    <mergeCell ref="A5:A6"/>
    <mergeCell ref="A7:A8"/>
    <mergeCell ref="A9:A10"/>
    <mergeCell ref="D5:H6"/>
    <mergeCell ref="D3:F4"/>
    <mergeCell ref="G3:H4"/>
    <mergeCell ref="I5:K6"/>
    <mergeCell ref="I3:K4"/>
    <mergeCell ref="G7:I8"/>
    <mergeCell ref="D7:F8"/>
    <mergeCell ref="A25:A26"/>
    <mergeCell ref="A27:O27"/>
    <mergeCell ref="B25:B26"/>
    <mergeCell ref="B21:B22"/>
    <mergeCell ref="B23:B24"/>
    <mergeCell ref="A23:A24"/>
    <mergeCell ref="A21:A22"/>
    <mergeCell ref="D25:F26"/>
    <mergeCell ref="G25:I26"/>
    <mergeCell ref="F23:G24"/>
    <mergeCell ref="H21:J22"/>
    <mergeCell ref="H23:I24"/>
  </mergeCells>
  <phoneticPr fontId="3" type="noConversion"/>
  <printOptions horizontalCentered="1" verticalCentered="1"/>
  <pageMargins left="0.17" right="0.17" top="0.17" bottom="0.16" header="0.21" footer="0.23"/>
  <pageSetup paperSize="9"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customHeight="1" x14ac:dyDescent="0.2">
      <c r="A1" s="199" t="s">
        <v>12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5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90"/>
      <c r="D3" s="28"/>
      <c r="E3" s="263" t="s">
        <v>56</v>
      </c>
      <c r="F3" s="263"/>
      <c r="G3" s="177" t="s">
        <v>67</v>
      </c>
      <c r="H3" s="178"/>
      <c r="I3" s="179"/>
      <c r="J3" s="44"/>
      <c r="K3" s="44"/>
      <c r="L3" s="91"/>
      <c r="M3" s="44"/>
      <c r="N3" s="61"/>
      <c r="O3" s="48"/>
    </row>
    <row r="4" spans="1:15" ht="20.100000000000001" customHeight="1" x14ac:dyDescent="0.2">
      <c r="A4" s="163"/>
      <c r="B4" s="162"/>
      <c r="C4" s="90"/>
      <c r="D4" s="138"/>
      <c r="E4" s="263"/>
      <c r="F4" s="263"/>
      <c r="G4" s="180"/>
      <c r="H4" s="181"/>
      <c r="I4" s="182"/>
      <c r="J4" s="44"/>
      <c r="K4" s="44"/>
      <c r="L4" s="91"/>
      <c r="M4" s="136"/>
      <c r="N4" s="61"/>
      <c r="O4" s="48"/>
    </row>
    <row r="5" spans="1:15" ht="20.100000000000001" customHeight="1" x14ac:dyDescent="0.2">
      <c r="A5" s="163">
        <f ca="1">LOOKUP(2,'Félévi időbeosztás'!I2:I15,'Félévi időbeosztás'!A2:A16)</f>
        <v>2</v>
      </c>
      <c r="B5" s="162">
        <f ca="1">LOOKUP(2,'Félévi időbeosztás'!I2:I15,'Félévi időbeosztás'!C2:C16)</f>
        <v>45190</v>
      </c>
      <c r="C5" s="83"/>
      <c r="D5" s="84"/>
      <c r="E5" s="264" t="s">
        <v>146</v>
      </c>
      <c r="F5" s="265"/>
      <c r="G5" s="242" t="s">
        <v>205</v>
      </c>
      <c r="H5" s="242"/>
      <c r="I5" s="266" t="s">
        <v>147</v>
      </c>
      <c r="J5" s="266"/>
      <c r="K5" s="263" t="s">
        <v>206</v>
      </c>
      <c r="L5" s="267"/>
      <c r="M5" s="84"/>
      <c r="N5" s="134"/>
      <c r="O5" s="50"/>
    </row>
    <row r="6" spans="1:15" ht="20.100000000000001" customHeight="1" x14ac:dyDescent="0.2">
      <c r="A6" s="163"/>
      <c r="B6" s="162"/>
      <c r="C6" s="83"/>
      <c r="D6" s="84"/>
      <c r="E6" s="264"/>
      <c r="F6" s="265"/>
      <c r="G6" s="242"/>
      <c r="H6" s="242"/>
      <c r="I6" s="266"/>
      <c r="J6" s="266"/>
      <c r="K6" s="268"/>
      <c r="L6" s="269"/>
      <c r="M6" s="84"/>
      <c r="N6" s="137"/>
      <c r="O6" s="50"/>
    </row>
    <row r="7" spans="1:15" ht="20.100000000000001" customHeight="1" x14ac:dyDescent="0.2">
      <c r="A7" s="163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83"/>
      <c r="D7" s="28"/>
      <c r="E7" s="271" t="s">
        <v>148</v>
      </c>
      <c r="F7" s="272"/>
      <c r="G7" s="228" t="s">
        <v>57</v>
      </c>
      <c r="H7" s="228"/>
      <c r="I7" s="266" t="s">
        <v>145</v>
      </c>
      <c r="J7" s="270"/>
      <c r="K7" s="84"/>
      <c r="L7" s="84"/>
      <c r="M7" s="84"/>
      <c r="N7" s="84"/>
      <c r="O7" s="57"/>
    </row>
    <row r="8" spans="1:15" ht="20.100000000000001" customHeight="1" x14ac:dyDescent="0.2">
      <c r="A8" s="163"/>
      <c r="B8" s="162"/>
      <c r="C8" s="90"/>
      <c r="D8" s="143"/>
      <c r="E8" s="272"/>
      <c r="F8" s="272"/>
      <c r="G8" s="228"/>
      <c r="H8" s="228"/>
      <c r="I8" s="266"/>
      <c r="J8" s="270"/>
      <c r="K8" s="84"/>
      <c r="L8" s="84"/>
      <c r="M8" s="84"/>
      <c r="N8" s="84"/>
      <c r="O8" s="57"/>
    </row>
    <row r="9" spans="1:15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90"/>
      <c r="D9" s="28"/>
      <c r="E9" s="263" t="s">
        <v>56</v>
      </c>
      <c r="F9" s="263"/>
      <c r="G9" s="177" t="s">
        <v>67</v>
      </c>
      <c r="H9" s="178"/>
      <c r="I9" s="179"/>
      <c r="J9" s="44"/>
      <c r="K9" s="141"/>
      <c r="L9" s="142"/>
      <c r="M9" s="143"/>
      <c r="N9" s="144"/>
      <c r="O9" s="48"/>
    </row>
    <row r="10" spans="1:15" ht="20.100000000000001" customHeight="1" x14ac:dyDescent="0.2">
      <c r="A10" s="163"/>
      <c r="B10" s="162"/>
      <c r="C10" s="90"/>
      <c r="D10" s="138"/>
      <c r="E10" s="263"/>
      <c r="F10" s="263"/>
      <c r="G10" s="180"/>
      <c r="H10" s="181"/>
      <c r="I10" s="182"/>
      <c r="J10" s="44"/>
      <c r="K10" s="94"/>
      <c r="L10" s="95"/>
      <c r="M10" s="138"/>
      <c r="N10" s="61"/>
      <c r="O10" s="48"/>
    </row>
    <row r="11" spans="1:15" ht="20.100000000000001" customHeight="1" x14ac:dyDescent="0.2">
      <c r="A11" s="163">
        <f ca="1">LOOKUP(5,'Félévi időbeosztás'!I2:I15,'Félévi időbeosztás'!A2:A16)</f>
        <v>5</v>
      </c>
      <c r="B11" s="162">
        <f ca="1">LOOKUP(5,'Félévi időbeosztás'!I2:I15,'Félévi időbeosztás'!C2:C16)</f>
        <v>45211</v>
      </c>
      <c r="C11" s="83"/>
      <c r="D11" s="84"/>
      <c r="E11" s="264" t="s">
        <v>146</v>
      </c>
      <c r="F11" s="265"/>
      <c r="G11" s="242" t="s">
        <v>205</v>
      </c>
      <c r="H11" s="242"/>
      <c r="I11" s="266" t="s">
        <v>147</v>
      </c>
      <c r="J11" s="266"/>
      <c r="K11" s="263" t="s">
        <v>206</v>
      </c>
      <c r="L11" s="267"/>
      <c r="M11" s="84"/>
      <c r="N11" s="134"/>
      <c r="O11" s="50"/>
    </row>
    <row r="12" spans="1:15" ht="20.100000000000001" customHeight="1" x14ac:dyDescent="0.2">
      <c r="A12" s="163"/>
      <c r="B12" s="162"/>
      <c r="C12" s="83"/>
      <c r="D12" s="84"/>
      <c r="E12" s="264"/>
      <c r="F12" s="265"/>
      <c r="G12" s="242"/>
      <c r="H12" s="242"/>
      <c r="I12" s="266"/>
      <c r="J12" s="266"/>
      <c r="K12" s="263"/>
      <c r="L12" s="269"/>
      <c r="M12" s="84"/>
      <c r="N12" s="137"/>
      <c r="O12" s="50"/>
    </row>
    <row r="13" spans="1:15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83"/>
      <c r="D13" s="84"/>
      <c r="E13" s="271" t="s">
        <v>148</v>
      </c>
      <c r="F13" s="272"/>
      <c r="G13" s="266" t="s">
        <v>145</v>
      </c>
      <c r="H13" s="266"/>
      <c r="I13" s="28"/>
      <c r="J13" s="228" t="s">
        <v>57</v>
      </c>
      <c r="K13" s="275"/>
      <c r="L13" s="84"/>
      <c r="M13" s="84"/>
      <c r="N13" s="84"/>
      <c r="O13" s="57"/>
    </row>
    <row r="14" spans="1:15" ht="20.100000000000001" customHeight="1" x14ac:dyDescent="0.2">
      <c r="A14" s="163"/>
      <c r="B14" s="162"/>
      <c r="C14" s="83"/>
      <c r="D14" s="84"/>
      <c r="E14" s="271"/>
      <c r="F14" s="272"/>
      <c r="G14" s="266"/>
      <c r="H14" s="266"/>
      <c r="I14" s="28"/>
      <c r="J14" s="228"/>
      <c r="K14" s="275"/>
      <c r="L14" s="84"/>
      <c r="M14" s="84"/>
      <c r="N14" s="84"/>
      <c r="O14" s="57"/>
    </row>
    <row r="15" spans="1:15" ht="20.100000000000001" customHeight="1" x14ac:dyDescent="0.2">
      <c r="A15" s="163">
        <f ca="1">LOOKUP(7,'Félévi időbeosztás'!I2:I15,'Félévi időbeosztás'!A2:A16)</f>
        <v>7</v>
      </c>
      <c r="B15" s="162">
        <f ca="1">LOOKUP(7,'Félévi időbeosztás'!I2:I15,'Félévi időbeosztás'!C2:C16)</f>
        <v>45225</v>
      </c>
      <c r="C15" s="90"/>
      <c r="D15" s="143"/>
      <c r="E15" s="263" t="s">
        <v>56</v>
      </c>
      <c r="F15" s="263"/>
      <c r="G15" s="177" t="s">
        <v>67</v>
      </c>
      <c r="H15" s="178"/>
      <c r="I15" s="179"/>
      <c r="J15" s="44"/>
      <c r="K15" s="44"/>
      <c r="L15" s="145"/>
      <c r="M15" s="145"/>
      <c r="N15" s="144"/>
      <c r="O15" s="48"/>
    </row>
    <row r="16" spans="1:15" ht="20.100000000000001" customHeight="1" x14ac:dyDescent="0.2">
      <c r="A16" s="163"/>
      <c r="B16" s="162"/>
      <c r="C16" s="90"/>
      <c r="D16" s="138"/>
      <c r="E16" s="263"/>
      <c r="F16" s="263"/>
      <c r="G16" s="180"/>
      <c r="H16" s="181"/>
      <c r="I16" s="182"/>
      <c r="J16" s="44"/>
      <c r="K16" s="44"/>
      <c r="L16" s="84"/>
      <c r="M16" s="139"/>
      <c r="N16" s="61"/>
      <c r="O16" s="48"/>
    </row>
    <row r="17" spans="1:15" ht="20.100000000000001" customHeight="1" x14ac:dyDescent="0.2">
      <c r="A17" s="163">
        <f ca="1">LOOKUP(8,'Félévi időbeosztás'!I2:I15,'Félévi időbeosztás'!A2:A16)</f>
        <v>8</v>
      </c>
      <c r="B17" s="162">
        <f ca="1">LOOKUP(8,'Félévi időbeosztás'!I2:I15,'Félévi időbeosztás'!C2:C16)</f>
        <v>45232</v>
      </c>
      <c r="C17" s="83"/>
      <c r="D17" s="84"/>
      <c r="E17" s="264" t="s">
        <v>146</v>
      </c>
      <c r="F17" s="265"/>
      <c r="G17" s="242" t="s">
        <v>205</v>
      </c>
      <c r="H17" s="242"/>
      <c r="I17" s="266" t="s">
        <v>147</v>
      </c>
      <c r="J17" s="266"/>
      <c r="K17" s="263" t="s">
        <v>206</v>
      </c>
      <c r="L17" s="267"/>
      <c r="M17" s="84"/>
      <c r="N17" s="135"/>
      <c r="O17" s="57"/>
    </row>
    <row r="18" spans="1:15" ht="20.100000000000001" customHeight="1" x14ac:dyDescent="0.2">
      <c r="A18" s="163"/>
      <c r="B18" s="162"/>
      <c r="C18" s="83"/>
      <c r="D18" s="84"/>
      <c r="E18" s="264"/>
      <c r="F18" s="265"/>
      <c r="G18" s="242"/>
      <c r="H18" s="242"/>
      <c r="I18" s="274"/>
      <c r="J18" s="266"/>
      <c r="K18" s="263"/>
      <c r="L18" s="269"/>
      <c r="M18" s="84"/>
      <c r="N18" s="140"/>
      <c r="O18" s="57"/>
    </row>
    <row r="19" spans="1:15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83"/>
      <c r="D19" s="84"/>
      <c r="E19" s="271" t="s">
        <v>148</v>
      </c>
      <c r="F19" s="272"/>
      <c r="G19" s="266" t="s">
        <v>145</v>
      </c>
      <c r="H19" s="270"/>
      <c r="I19" s="84"/>
      <c r="J19" s="276" t="s">
        <v>57</v>
      </c>
      <c r="K19" s="275"/>
      <c r="L19" s="84"/>
      <c r="M19" s="84"/>
      <c r="N19" s="84"/>
      <c r="O19" s="57"/>
    </row>
    <row r="20" spans="1:15" ht="20.100000000000001" customHeight="1" x14ac:dyDescent="0.2">
      <c r="A20" s="163"/>
      <c r="B20" s="162"/>
      <c r="C20" s="83"/>
      <c r="D20" s="84"/>
      <c r="E20" s="271"/>
      <c r="F20" s="272"/>
      <c r="G20" s="266"/>
      <c r="H20" s="270"/>
      <c r="I20" s="84"/>
      <c r="J20" s="276"/>
      <c r="K20" s="275"/>
      <c r="L20" s="84"/>
      <c r="M20" s="84"/>
      <c r="N20" s="84"/>
      <c r="O20" s="57"/>
    </row>
    <row r="21" spans="1:15" ht="20.100000000000001" customHeight="1" x14ac:dyDescent="0.2">
      <c r="A21" s="163">
        <f ca="1">LOOKUP(10,'Félévi időbeosztás'!I2:I15,'Félévi időbeosztás'!A2:A16)</f>
        <v>10</v>
      </c>
      <c r="B21" s="162">
        <f ca="1">LOOKUP(10,'Félévi időbeosztás'!I2:I15,'Félévi időbeosztás'!C2:C16)</f>
        <v>45246</v>
      </c>
      <c r="C21" s="90"/>
      <c r="D21" s="143"/>
      <c r="E21" s="263" t="s">
        <v>56</v>
      </c>
      <c r="F21" s="263"/>
      <c r="G21" s="177" t="s">
        <v>67</v>
      </c>
      <c r="H21" s="178"/>
      <c r="I21" s="273"/>
      <c r="J21" s="44"/>
      <c r="K21" s="44"/>
      <c r="L21" s="146"/>
      <c r="M21" s="143"/>
      <c r="N21" s="144"/>
      <c r="O21" s="48"/>
    </row>
    <row r="22" spans="1:15" ht="20.100000000000001" customHeight="1" x14ac:dyDescent="0.2">
      <c r="A22" s="163"/>
      <c r="B22" s="162"/>
      <c r="C22" s="90"/>
      <c r="D22" s="138"/>
      <c r="E22" s="263"/>
      <c r="F22" s="263"/>
      <c r="G22" s="180"/>
      <c r="H22" s="181"/>
      <c r="I22" s="182"/>
      <c r="J22" s="44"/>
      <c r="K22" s="44"/>
      <c r="L22" s="79"/>
      <c r="M22" s="138"/>
      <c r="N22" s="61"/>
      <c r="O22" s="48"/>
    </row>
    <row r="23" spans="1:15" ht="20.100000000000001" customHeight="1" x14ac:dyDescent="0.2">
      <c r="A23" s="163">
        <f ca="1">LOOKUP(11,'Félévi időbeosztás'!I2:I15,'Félévi időbeosztás'!A2:A16)</f>
        <v>11</v>
      </c>
      <c r="B23" s="162">
        <f ca="1">LOOKUP(11,'Félévi időbeosztás'!I2:I15,'Félévi időbeosztás'!C2:C16)</f>
        <v>45253</v>
      </c>
      <c r="C23" s="83"/>
      <c r="D23" s="84"/>
      <c r="E23" s="264" t="s">
        <v>146</v>
      </c>
      <c r="F23" s="265"/>
      <c r="G23" s="242" t="s">
        <v>205</v>
      </c>
      <c r="H23" s="242"/>
      <c r="I23" s="266" t="s">
        <v>147</v>
      </c>
      <c r="J23" s="266"/>
      <c r="K23" s="263" t="s">
        <v>206</v>
      </c>
      <c r="L23" s="267"/>
      <c r="M23" s="84"/>
      <c r="N23" s="134"/>
      <c r="O23" s="50"/>
    </row>
    <row r="24" spans="1:15" ht="20.100000000000001" customHeight="1" x14ac:dyDescent="0.2">
      <c r="A24" s="163"/>
      <c r="B24" s="162"/>
      <c r="C24" s="83"/>
      <c r="D24" s="84"/>
      <c r="E24" s="264"/>
      <c r="F24" s="265"/>
      <c r="G24" s="242"/>
      <c r="H24" s="242"/>
      <c r="I24" s="266"/>
      <c r="J24" s="266"/>
      <c r="K24" s="268"/>
      <c r="L24" s="269"/>
      <c r="M24" s="84"/>
      <c r="N24" s="137"/>
      <c r="O24" s="50"/>
    </row>
    <row r="25" spans="1:15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90"/>
      <c r="D25" s="143"/>
      <c r="E25" s="272" t="s">
        <v>148</v>
      </c>
      <c r="F25" s="272"/>
      <c r="G25" s="228" t="s">
        <v>57</v>
      </c>
      <c r="H25" s="228"/>
      <c r="I25" s="266" t="s">
        <v>145</v>
      </c>
      <c r="J25" s="270"/>
      <c r="K25" s="84"/>
      <c r="L25" s="84"/>
      <c r="M25" s="84"/>
      <c r="N25" s="84"/>
      <c r="O25" s="57"/>
    </row>
    <row r="26" spans="1:15" ht="20.100000000000001" customHeight="1" x14ac:dyDescent="0.2">
      <c r="A26" s="163"/>
      <c r="B26" s="162"/>
      <c r="C26" s="90"/>
      <c r="D26" s="28"/>
      <c r="E26" s="272"/>
      <c r="F26" s="272"/>
      <c r="G26" s="228"/>
      <c r="H26" s="228"/>
      <c r="I26" s="266"/>
      <c r="J26" s="270"/>
      <c r="K26" s="84"/>
      <c r="L26" s="84"/>
      <c r="M26" s="84"/>
      <c r="N26" s="84"/>
      <c r="O26" s="57"/>
    </row>
    <row r="27" spans="1:15" ht="20.100000000000001" customHeight="1" thickBot="1" x14ac:dyDescent="0.25">
      <c r="A27" s="158" t="s">
        <v>211</v>
      </c>
      <c r="B27" s="159"/>
      <c r="C27" s="159"/>
      <c r="D27" s="159"/>
      <c r="E27" s="159"/>
      <c r="F27" s="159"/>
      <c r="G27" s="159"/>
      <c r="H27" s="159"/>
      <c r="I27" s="159"/>
      <c r="J27" s="159"/>
      <c r="K27" s="249"/>
      <c r="L27" s="249"/>
      <c r="M27" s="249"/>
      <c r="N27" s="249"/>
      <c r="O27" s="160"/>
    </row>
    <row r="28" spans="1:15" ht="12.75" customHeight="1" x14ac:dyDescent="0.2">
      <c r="A28" s="29"/>
      <c r="B28" s="116">
        <v>136</v>
      </c>
      <c r="C28" s="72"/>
      <c r="D28" s="72"/>
      <c r="E28" s="72"/>
      <c r="F28" s="72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12.75" customHeight="1" x14ac:dyDescent="0.2">
      <c r="A29" s="29"/>
      <c r="B29" s="73" t="s">
        <v>139</v>
      </c>
      <c r="C29" s="29"/>
      <c r="D29" s="29"/>
      <c r="E29" s="29"/>
      <c r="F29" s="29"/>
      <c r="G29" s="29"/>
      <c r="M29" s="29"/>
      <c r="N29" s="29"/>
      <c r="O29" s="29"/>
    </row>
  </sheetData>
  <mergeCells count="62">
    <mergeCell ref="J13:K14"/>
    <mergeCell ref="E19:F20"/>
    <mergeCell ref="J19:K20"/>
    <mergeCell ref="G11:H12"/>
    <mergeCell ref="I11:J12"/>
    <mergeCell ref="K11:L12"/>
    <mergeCell ref="K17:L18"/>
    <mergeCell ref="E15:F16"/>
    <mergeCell ref="G13:H14"/>
    <mergeCell ref="E13:F14"/>
    <mergeCell ref="E11:F12"/>
    <mergeCell ref="G15:I16"/>
    <mergeCell ref="A17:A18"/>
    <mergeCell ref="E25:F26"/>
    <mergeCell ref="E23:F24"/>
    <mergeCell ref="I25:J26"/>
    <mergeCell ref="G25:H26"/>
    <mergeCell ref="G23:H24"/>
    <mergeCell ref="E21:F22"/>
    <mergeCell ref="G19:H20"/>
    <mergeCell ref="E17:F18"/>
    <mergeCell ref="G21:I22"/>
    <mergeCell ref="G17:H18"/>
    <mergeCell ref="I17:J18"/>
    <mergeCell ref="A27:O27"/>
    <mergeCell ref="A21:A22"/>
    <mergeCell ref="B23:B24"/>
    <mergeCell ref="A25:A26"/>
    <mergeCell ref="B25:B26"/>
    <mergeCell ref="A23:A24"/>
    <mergeCell ref="B21:B22"/>
    <mergeCell ref="K23:L24"/>
    <mergeCell ref="I23:J24"/>
    <mergeCell ref="A11:A12"/>
    <mergeCell ref="A13:A14"/>
    <mergeCell ref="B13:B14"/>
    <mergeCell ref="B15:B16"/>
    <mergeCell ref="B11:B12"/>
    <mergeCell ref="A15:A16"/>
    <mergeCell ref="A9:A10"/>
    <mergeCell ref="B19:B20"/>
    <mergeCell ref="B17:B18"/>
    <mergeCell ref="A19:A20"/>
    <mergeCell ref="A1:O1"/>
    <mergeCell ref="B7:B8"/>
    <mergeCell ref="A3:A4"/>
    <mergeCell ref="A7:A8"/>
    <mergeCell ref="A5:A6"/>
    <mergeCell ref="B3:B4"/>
    <mergeCell ref="B5:B6"/>
    <mergeCell ref="B9:B10"/>
    <mergeCell ref="G3:I4"/>
    <mergeCell ref="G9:I10"/>
    <mergeCell ref="E7:F8"/>
    <mergeCell ref="E3:F4"/>
    <mergeCell ref="E9:F10"/>
    <mergeCell ref="E5:F6"/>
    <mergeCell ref="G5:H6"/>
    <mergeCell ref="I5:J6"/>
    <mergeCell ref="K5:L6"/>
    <mergeCell ref="I7:J8"/>
    <mergeCell ref="G7:H8"/>
  </mergeCells>
  <phoneticPr fontId="3" type="noConversion"/>
  <printOptions horizontalCentered="1" verticalCentered="1"/>
  <pageMargins left="0.15748031496062992" right="0.15748031496062992" top="0.19685039370078741" bottom="0.15748031496062992" header="0.15748031496062992" footer="0.15748031496062992"/>
  <pageSetup paperSize="9" scale="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6" ht="18" x14ac:dyDescent="0.2">
      <c r="A1" s="199" t="s">
        <v>17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6" ht="25.5" x14ac:dyDescent="0.2">
      <c r="A2" s="19" t="s">
        <v>21</v>
      </c>
      <c r="B2" s="20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6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90"/>
      <c r="D3" s="280" t="s">
        <v>68</v>
      </c>
      <c r="E3" s="281"/>
      <c r="F3" s="282"/>
      <c r="G3" s="290" t="s">
        <v>59</v>
      </c>
      <c r="H3" s="290"/>
      <c r="I3" s="278" t="s">
        <v>61</v>
      </c>
      <c r="J3" s="278"/>
      <c r="K3" s="28"/>
      <c r="L3" s="41"/>
      <c r="M3" s="41"/>
      <c r="N3" s="28"/>
      <c r="O3" s="48"/>
    </row>
    <row r="4" spans="1:16" ht="20.100000000000001" customHeight="1" x14ac:dyDescent="0.2">
      <c r="A4" s="163"/>
      <c r="B4" s="162"/>
      <c r="C4" s="90"/>
      <c r="D4" s="283"/>
      <c r="E4" s="284"/>
      <c r="F4" s="285"/>
      <c r="G4" s="290"/>
      <c r="H4" s="290"/>
      <c r="I4" s="278"/>
      <c r="J4" s="278"/>
      <c r="K4" s="28"/>
      <c r="L4" s="41"/>
      <c r="M4" s="41"/>
      <c r="N4" s="28"/>
      <c r="O4" s="48"/>
    </row>
    <row r="5" spans="1:16" ht="20.100000000000001" customHeight="1" x14ac:dyDescent="0.2">
      <c r="A5" s="163">
        <f ca="1">LOOKUP(2,'Félévi időbeosztás'!I2:I15,'Félévi időbeosztás'!A2:A16)</f>
        <v>2</v>
      </c>
      <c r="B5" s="162">
        <f ca="1">LOOKUP(2,'Félévi időbeosztás'!I2:I15,'Félévi időbeosztás'!C2:C16)</f>
        <v>45190</v>
      </c>
      <c r="C5" s="90"/>
      <c r="D5" s="84"/>
      <c r="E5" s="286" t="s">
        <v>146</v>
      </c>
      <c r="F5" s="286"/>
      <c r="G5" s="242" t="s">
        <v>205</v>
      </c>
      <c r="H5" s="242"/>
      <c r="I5" s="266" t="s">
        <v>147</v>
      </c>
      <c r="J5" s="266"/>
      <c r="K5" s="84"/>
      <c r="L5" s="277" t="s">
        <v>60</v>
      </c>
      <c r="M5" s="277"/>
      <c r="N5" s="28"/>
      <c r="O5" s="56"/>
    </row>
    <row r="6" spans="1:16" ht="20.100000000000001" customHeight="1" x14ac:dyDescent="0.2">
      <c r="A6" s="163"/>
      <c r="B6" s="162"/>
      <c r="C6" s="90"/>
      <c r="D6" s="84"/>
      <c r="E6" s="286"/>
      <c r="F6" s="286"/>
      <c r="G6" s="242"/>
      <c r="H6" s="242"/>
      <c r="I6" s="266"/>
      <c r="J6" s="266"/>
      <c r="K6" s="84"/>
      <c r="L6" s="277"/>
      <c r="M6" s="277"/>
      <c r="N6" s="28"/>
      <c r="O6" s="56"/>
    </row>
    <row r="7" spans="1:16" ht="20.100000000000001" customHeight="1" x14ac:dyDescent="0.2">
      <c r="A7" s="291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90"/>
      <c r="D7" s="279" t="s">
        <v>58</v>
      </c>
      <c r="E7" s="262"/>
      <c r="F7" s="262"/>
      <c r="G7" s="227" t="s">
        <v>35</v>
      </c>
      <c r="H7" s="227"/>
      <c r="I7" s="266" t="s">
        <v>145</v>
      </c>
      <c r="J7" s="266"/>
      <c r="K7" s="287" t="s">
        <v>94</v>
      </c>
      <c r="L7" s="175"/>
      <c r="M7" s="175"/>
      <c r="N7" s="84"/>
      <c r="O7" s="50"/>
      <c r="P7" s="4"/>
    </row>
    <row r="8" spans="1:16" ht="20.100000000000001" customHeight="1" x14ac:dyDescent="0.2">
      <c r="A8" s="292"/>
      <c r="B8" s="162"/>
      <c r="C8" s="90"/>
      <c r="D8" s="262"/>
      <c r="E8" s="262"/>
      <c r="F8" s="262"/>
      <c r="G8" s="227"/>
      <c r="H8" s="227"/>
      <c r="I8" s="266"/>
      <c r="J8" s="266"/>
      <c r="K8" s="175"/>
      <c r="L8" s="175"/>
      <c r="M8" s="175"/>
      <c r="N8" s="84"/>
      <c r="O8" s="50"/>
      <c r="P8" s="4"/>
    </row>
    <row r="9" spans="1:16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90"/>
      <c r="D9" s="280" t="s">
        <v>68</v>
      </c>
      <c r="E9" s="281"/>
      <c r="F9" s="282"/>
      <c r="G9" s="290" t="s">
        <v>59</v>
      </c>
      <c r="H9" s="290"/>
      <c r="I9" s="278" t="s">
        <v>61</v>
      </c>
      <c r="J9" s="278"/>
      <c r="K9" s="26"/>
      <c r="L9" s="47"/>
      <c r="M9" s="28"/>
      <c r="N9" s="143"/>
      <c r="O9" s="48"/>
      <c r="P9" s="4"/>
    </row>
    <row r="10" spans="1:16" ht="20.100000000000001" customHeight="1" x14ac:dyDescent="0.2">
      <c r="A10" s="163"/>
      <c r="B10" s="162"/>
      <c r="C10" s="90"/>
      <c r="D10" s="283"/>
      <c r="E10" s="284"/>
      <c r="F10" s="285"/>
      <c r="G10" s="290"/>
      <c r="H10" s="290"/>
      <c r="I10" s="278"/>
      <c r="J10" s="278"/>
      <c r="K10" s="26"/>
      <c r="L10" s="47"/>
      <c r="M10" s="28"/>
      <c r="N10" s="28"/>
      <c r="O10" s="48"/>
      <c r="P10" s="4"/>
    </row>
    <row r="11" spans="1:16" ht="20.100000000000001" customHeight="1" x14ac:dyDescent="0.2">
      <c r="A11" s="163">
        <f ca="1">LOOKUP(5,'Félévi időbeosztás'!I2:I15,'Félévi időbeosztás'!A2:A16)</f>
        <v>5</v>
      </c>
      <c r="B11" s="162">
        <f ca="1">LOOKUP(5,'Félévi időbeosztás'!I2:I15,'Félévi időbeosztás'!C2:C16)</f>
        <v>45211</v>
      </c>
      <c r="C11" s="90"/>
      <c r="D11" s="84"/>
      <c r="E11" s="286" t="s">
        <v>146</v>
      </c>
      <c r="F11" s="286"/>
      <c r="G11" s="242" t="s">
        <v>205</v>
      </c>
      <c r="H11" s="242"/>
      <c r="I11" s="266" t="s">
        <v>147</v>
      </c>
      <c r="J11" s="266"/>
      <c r="K11" s="84"/>
      <c r="L11" s="277" t="s">
        <v>60</v>
      </c>
      <c r="M11" s="277"/>
      <c r="N11" s="28"/>
      <c r="O11" s="56"/>
    </row>
    <row r="12" spans="1:16" ht="20.100000000000001" customHeight="1" x14ac:dyDescent="0.2">
      <c r="A12" s="163"/>
      <c r="B12" s="162"/>
      <c r="C12" s="90"/>
      <c r="D12" s="84"/>
      <c r="E12" s="286"/>
      <c r="F12" s="286"/>
      <c r="G12" s="242"/>
      <c r="H12" s="242"/>
      <c r="I12" s="266"/>
      <c r="J12" s="266"/>
      <c r="K12" s="84"/>
      <c r="L12" s="277"/>
      <c r="M12" s="277"/>
      <c r="N12" s="28"/>
      <c r="O12" s="56"/>
    </row>
    <row r="13" spans="1:16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90"/>
      <c r="D13" s="279" t="s">
        <v>58</v>
      </c>
      <c r="E13" s="262"/>
      <c r="F13" s="262"/>
      <c r="G13" s="266" t="s">
        <v>145</v>
      </c>
      <c r="H13" s="266"/>
      <c r="I13" s="44"/>
      <c r="J13" s="175" t="s">
        <v>94</v>
      </c>
      <c r="K13" s="287"/>
      <c r="L13" s="175"/>
      <c r="M13" s="84"/>
      <c r="N13" s="84"/>
      <c r="O13" s="48"/>
    </row>
    <row r="14" spans="1:16" ht="20.100000000000001" customHeight="1" x14ac:dyDescent="0.2">
      <c r="A14" s="163"/>
      <c r="B14" s="162"/>
      <c r="C14" s="90"/>
      <c r="D14" s="262"/>
      <c r="E14" s="262"/>
      <c r="F14" s="262"/>
      <c r="G14" s="266"/>
      <c r="H14" s="266"/>
      <c r="I14" s="44"/>
      <c r="J14" s="175"/>
      <c r="K14" s="175"/>
      <c r="L14" s="175"/>
      <c r="M14" s="84"/>
      <c r="N14" s="84"/>
      <c r="O14" s="48"/>
    </row>
    <row r="15" spans="1:16" ht="20.100000000000001" customHeight="1" x14ac:dyDescent="0.2">
      <c r="A15" s="163">
        <f ca="1">LOOKUP(7,'Félévi időbeosztás'!I2:I15,'Félévi időbeosztás'!A2:A16)</f>
        <v>7</v>
      </c>
      <c r="B15" s="288">
        <f ca="1">LOOKUP(7,'Félévi időbeosztás'!I2:I15,'Félévi időbeosztás'!C2:C16)</f>
        <v>45225</v>
      </c>
      <c r="C15" s="90"/>
      <c r="D15" s="280" t="s">
        <v>68</v>
      </c>
      <c r="E15" s="281"/>
      <c r="F15" s="282"/>
      <c r="G15" s="290" t="s">
        <v>59</v>
      </c>
      <c r="H15" s="290"/>
      <c r="I15" s="278" t="s">
        <v>61</v>
      </c>
      <c r="J15" s="278"/>
      <c r="K15" s="26"/>
      <c r="L15" s="28"/>
      <c r="M15" s="143"/>
      <c r="N15" s="143"/>
      <c r="O15" s="48"/>
    </row>
    <row r="16" spans="1:16" ht="20.100000000000001" customHeight="1" x14ac:dyDescent="0.2">
      <c r="A16" s="163"/>
      <c r="B16" s="289"/>
      <c r="C16" s="90"/>
      <c r="D16" s="283"/>
      <c r="E16" s="284"/>
      <c r="F16" s="285"/>
      <c r="G16" s="290"/>
      <c r="H16" s="290"/>
      <c r="I16" s="278"/>
      <c r="J16" s="278"/>
      <c r="K16" s="26"/>
      <c r="L16" s="28"/>
      <c r="M16" s="28"/>
      <c r="N16" s="28"/>
      <c r="O16" s="48"/>
    </row>
    <row r="17" spans="1:15" ht="20.100000000000001" customHeight="1" x14ac:dyDescent="0.2">
      <c r="A17" s="163">
        <f ca="1">LOOKUP(8,'Félévi időbeosztás'!I2:I15,'Félévi időbeosztás'!A2:A16)</f>
        <v>8</v>
      </c>
      <c r="B17" s="162">
        <f ca="1">LOOKUP(8,'Félévi időbeosztás'!I2:I15,'Félévi időbeosztás'!C2:C16)</f>
        <v>45232</v>
      </c>
      <c r="C17" s="90"/>
      <c r="D17" s="84"/>
      <c r="E17" s="286" t="s">
        <v>146</v>
      </c>
      <c r="F17" s="286"/>
      <c r="G17" s="242" t="s">
        <v>205</v>
      </c>
      <c r="H17" s="242"/>
      <c r="I17" s="266" t="s">
        <v>147</v>
      </c>
      <c r="J17" s="266"/>
      <c r="K17" s="84"/>
      <c r="L17" s="277" t="s">
        <v>60</v>
      </c>
      <c r="M17" s="277"/>
      <c r="N17" s="28"/>
      <c r="O17" s="48"/>
    </row>
    <row r="18" spans="1:15" ht="20.100000000000001" customHeight="1" x14ac:dyDescent="0.2">
      <c r="A18" s="163"/>
      <c r="B18" s="162"/>
      <c r="C18" s="90"/>
      <c r="D18" s="84"/>
      <c r="E18" s="286"/>
      <c r="F18" s="286"/>
      <c r="G18" s="242"/>
      <c r="H18" s="242"/>
      <c r="I18" s="266"/>
      <c r="J18" s="266"/>
      <c r="K18" s="84"/>
      <c r="L18" s="277"/>
      <c r="M18" s="277"/>
      <c r="N18" s="28"/>
      <c r="O18" s="48"/>
    </row>
    <row r="19" spans="1:15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90"/>
      <c r="D19" s="279" t="s">
        <v>58</v>
      </c>
      <c r="E19" s="262"/>
      <c r="F19" s="262"/>
      <c r="G19" s="266" t="s">
        <v>145</v>
      </c>
      <c r="H19" s="266"/>
      <c r="I19" s="44"/>
      <c r="J19" s="175" t="s">
        <v>94</v>
      </c>
      <c r="K19" s="287"/>
      <c r="L19" s="175"/>
      <c r="M19" s="84"/>
      <c r="N19" s="84"/>
      <c r="O19" s="48"/>
    </row>
    <row r="20" spans="1:15" ht="20.100000000000001" customHeight="1" x14ac:dyDescent="0.2">
      <c r="A20" s="163"/>
      <c r="B20" s="162"/>
      <c r="C20" s="90"/>
      <c r="D20" s="262"/>
      <c r="E20" s="262"/>
      <c r="F20" s="262"/>
      <c r="G20" s="266"/>
      <c r="H20" s="266"/>
      <c r="I20" s="44"/>
      <c r="J20" s="175"/>
      <c r="K20" s="175"/>
      <c r="L20" s="175"/>
      <c r="M20" s="84"/>
      <c r="N20" s="84"/>
      <c r="O20" s="48"/>
    </row>
    <row r="21" spans="1:15" ht="20.100000000000001" customHeight="1" x14ac:dyDescent="0.2">
      <c r="A21" s="163">
        <f ca="1">LOOKUP(10,'Félévi időbeosztás'!I2:I15,'Félévi időbeosztás'!A2:A16)</f>
        <v>10</v>
      </c>
      <c r="B21" s="162">
        <f ca="1">LOOKUP(10,'Félévi időbeosztás'!I2:I15,'Félévi időbeosztás'!C2:C16)</f>
        <v>45246</v>
      </c>
      <c r="C21" s="90"/>
      <c r="D21" s="280" t="s">
        <v>68</v>
      </c>
      <c r="E21" s="281"/>
      <c r="F21" s="282"/>
      <c r="G21" s="290" t="s">
        <v>59</v>
      </c>
      <c r="H21" s="290"/>
      <c r="I21" s="278" t="s">
        <v>61</v>
      </c>
      <c r="J21" s="278"/>
      <c r="K21" s="41"/>
      <c r="L21" s="41"/>
      <c r="M21" s="143"/>
      <c r="N21" s="143"/>
      <c r="O21" s="48"/>
    </row>
    <row r="22" spans="1:15" ht="20.100000000000001" customHeight="1" x14ac:dyDescent="0.2">
      <c r="A22" s="163"/>
      <c r="B22" s="162"/>
      <c r="C22" s="90"/>
      <c r="D22" s="283"/>
      <c r="E22" s="284"/>
      <c r="F22" s="285"/>
      <c r="G22" s="290"/>
      <c r="H22" s="290"/>
      <c r="I22" s="278"/>
      <c r="J22" s="278"/>
      <c r="K22" s="41"/>
      <c r="L22" s="41"/>
      <c r="M22" s="28"/>
      <c r="N22" s="28"/>
      <c r="O22" s="48"/>
    </row>
    <row r="23" spans="1:15" ht="20.100000000000001" customHeight="1" x14ac:dyDescent="0.2">
      <c r="A23" s="163">
        <f ca="1">LOOKUP(11,'Félévi időbeosztás'!I2:I15,'Félévi időbeosztás'!A2:A16)</f>
        <v>11</v>
      </c>
      <c r="B23" s="162">
        <f ca="1">LOOKUP(11,'Félévi időbeosztás'!I2:I15,'Félévi időbeosztás'!C2:C16)</f>
        <v>45253</v>
      </c>
      <c r="C23" s="90"/>
      <c r="D23" s="84"/>
      <c r="E23" s="286" t="s">
        <v>146</v>
      </c>
      <c r="F23" s="286"/>
      <c r="G23" s="242" t="s">
        <v>205</v>
      </c>
      <c r="H23" s="242"/>
      <c r="I23" s="266" t="s">
        <v>147</v>
      </c>
      <c r="J23" s="266"/>
      <c r="K23" s="84"/>
      <c r="L23" s="277" t="s">
        <v>60</v>
      </c>
      <c r="M23" s="277"/>
      <c r="N23" s="28"/>
      <c r="O23" s="56"/>
    </row>
    <row r="24" spans="1:15" ht="20.100000000000001" customHeight="1" x14ac:dyDescent="0.2">
      <c r="A24" s="163"/>
      <c r="B24" s="162"/>
      <c r="C24" s="90"/>
      <c r="D24" s="84"/>
      <c r="E24" s="286"/>
      <c r="F24" s="286"/>
      <c r="G24" s="242"/>
      <c r="H24" s="242"/>
      <c r="I24" s="266"/>
      <c r="J24" s="266"/>
      <c r="K24" s="84"/>
      <c r="L24" s="277"/>
      <c r="M24" s="277"/>
      <c r="N24" s="28"/>
      <c r="O24" s="56"/>
    </row>
    <row r="25" spans="1:15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90"/>
      <c r="D25" s="279" t="s">
        <v>58</v>
      </c>
      <c r="E25" s="262"/>
      <c r="F25" s="262"/>
      <c r="G25" s="227" t="s">
        <v>35</v>
      </c>
      <c r="H25" s="227"/>
      <c r="I25" s="266" t="s">
        <v>145</v>
      </c>
      <c r="J25" s="266"/>
      <c r="K25" s="287" t="s">
        <v>94</v>
      </c>
      <c r="L25" s="175"/>
      <c r="M25" s="175"/>
      <c r="N25" s="84"/>
      <c r="O25" s="50"/>
    </row>
    <row r="26" spans="1:15" ht="20.100000000000001" customHeight="1" x14ac:dyDescent="0.2">
      <c r="A26" s="163"/>
      <c r="B26" s="162"/>
      <c r="C26" s="90"/>
      <c r="D26" s="262"/>
      <c r="E26" s="262"/>
      <c r="F26" s="262"/>
      <c r="G26" s="227"/>
      <c r="H26" s="227"/>
      <c r="I26" s="266"/>
      <c r="J26" s="266"/>
      <c r="K26" s="175"/>
      <c r="L26" s="175"/>
      <c r="M26" s="175"/>
      <c r="N26" s="84"/>
      <c r="O26" s="50"/>
    </row>
    <row r="27" spans="1:15" ht="20.100000000000001" customHeight="1" thickBot="1" x14ac:dyDescent="0.25">
      <c r="A27" s="158" t="s">
        <v>211</v>
      </c>
      <c r="B27" s="159"/>
      <c r="C27" s="15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0"/>
    </row>
    <row r="28" spans="1:15" ht="12.75" customHeight="1" x14ac:dyDescent="0.2">
      <c r="A28" s="29"/>
      <c r="B28" s="30" t="s">
        <v>53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12.75" customHeight="1" x14ac:dyDescent="0.2">
      <c r="A29" s="29"/>
      <c r="B29" s="73">
        <v>136</v>
      </c>
      <c r="C29" s="29"/>
      <c r="D29" s="29"/>
      <c r="E29" s="29"/>
      <c r="M29" s="29"/>
      <c r="N29" s="29"/>
      <c r="O29" s="29"/>
    </row>
    <row r="30" spans="1:15" x14ac:dyDescent="0.2">
      <c r="B30" s="131">
        <v>112</v>
      </c>
    </row>
  </sheetData>
  <mergeCells count="68">
    <mergeCell ref="E17:F18"/>
    <mergeCell ref="G17:H18"/>
    <mergeCell ref="I17:J18"/>
    <mergeCell ref="J13:L14"/>
    <mergeCell ref="D7:F8"/>
    <mergeCell ref="D13:F14"/>
    <mergeCell ref="D15:F16"/>
    <mergeCell ref="D9:F10"/>
    <mergeCell ref="E11:F12"/>
    <mergeCell ref="G9:H10"/>
    <mergeCell ref="G11:H12"/>
    <mergeCell ref="I11:J12"/>
    <mergeCell ref="K25:M26"/>
    <mergeCell ref="G13:H14"/>
    <mergeCell ref="G19:H20"/>
    <mergeCell ref="G21:H22"/>
    <mergeCell ref="G25:H26"/>
    <mergeCell ref="G23:H24"/>
    <mergeCell ref="I23:J24"/>
    <mergeCell ref="J19:L20"/>
    <mergeCell ref="A1:O1"/>
    <mergeCell ref="B3:B4"/>
    <mergeCell ref="B5:B6"/>
    <mergeCell ref="B7:B8"/>
    <mergeCell ref="A5:A6"/>
    <mergeCell ref="A7:A8"/>
    <mergeCell ref="A3:A4"/>
    <mergeCell ref="D3:F4"/>
    <mergeCell ref="G7:H8"/>
    <mergeCell ref="E5:F6"/>
    <mergeCell ref="L5:M6"/>
    <mergeCell ref="I7:J8"/>
    <mergeCell ref="I5:J6"/>
    <mergeCell ref="I3:J4"/>
    <mergeCell ref="G5:H6"/>
    <mergeCell ref="G3:H4"/>
    <mergeCell ref="A17:A18"/>
    <mergeCell ref="B13:B14"/>
    <mergeCell ref="L11:M12"/>
    <mergeCell ref="L17:M18"/>
    <mergeCell ref="K7:M8"/>
    <mergeCell ref="A9:A10"/>
    <mergeCell ref="A15:A16"/>
    <mergeCell ref="B9:B10"/>
    <mergeCell ref="A11:A12"/>
    <mergeCell ref="B11:B12"/>
    <mergeCell ref="B15:B16"/>
    <mergeCell ref="A13:A14"/>
    <mergeCell ref="B17:B18"/>
    <mergeCell ref="G15:H16"/>
    <mergeCell ref="I15:J16"/>
    <mergeCell ref="I9:J10"/>
    <mergeCell ref="A27:O27"/>
    <mergeCell ref="B25:B26"/>
    <mergeCell ref="B23:B24"/>
    <mergeCell ref="A25:A26"/>
    <mergeCell ref="A19:A20"/>
    <mergeCell ref="A21:A22"/>
    <mergeCell ref="A23:A24"/>
    <mergeCell ref="B21:B22"/>
    <mergeCell ref="B19:B20"/>
    <mergeCell ref="L23:M24"/>
    <mergeCell ref="I25:J26"/>
    <mergeCell ref="I21:J22"/>
    <mergeCell ref="D19:F20"/>
    <mergeCell ref="D25:F26"/>
    <mergeCell ref="D21:F22"/>
    <mergeCell ref="E23:F24"/>
  </mergeCells>
  <phoneticPr fontId="3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pageSetUpPr fitToPage="1"/>
  </sheetPr>
  <dimension ref="A1:P28"/>
  <sheetViews>
    <sheetView zoomScaleNormal="100" workbookViewId="0">
      <selection activeCell="Q26" sqref="Q26"/>
    </sheetView>
  </sheetViews>
  <sheetFormatPr defaultRowHeight="12.75" x14ac:dyDescent="0.2"/>
  <cols>
    <col min="1" max="1" width="6.7109375" style="46" customWidth="1"/>
    <col min="2" max="2" width="15.7109375" style="46" customWidth="1"/>
    <col min="3" max="15" width="10.7109375" style="46" customWidth="1"/>
    <col min="16" max="16" width="9.140625" style="46" customWidth="1"/>
    <col min="17" max="16384" width="9.140625" style="46"/>
  </cols>
  <sheetData>
    <row r="1" spans="1:15" ht="18" x14ac:dyDescent="0.2">
      <c r="A1" s="297" t="s">
        <v>29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9"/>
      <c r="O1" s="300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5" ht="20.100000000000001" customHeight="1" x14ac:dyDescent="0.2">
      <c r="A3" s="163">
        <f ca="1">LOOKUP(1,'Félévi időbeosztás'!I2:I15,'Félévi időbeosztás'!A2:A16)</f>
        <v>1</v>
      </c>
      <c r="B3" s="198">
        <f ca="1">LOOKUP(1,'Félévi időbeosztás'!I2:I15,'Félévi időbeosztás'!C2:C16)</f>
        <v>45183</v>
      </c>
      <c r="C3" s="28"/>
      <c r="D3" s="212" t="s">
        <v>92</v>
      </c>
      <c r="E3" s="212"/>
      <c r="F3" s="212"/>
      <c r="G3" s="212"/>
      <c r="H3" s="212" t="s">
        <v>78</v>
      </c>
      <c r="I3" s="212"/>
      <c r="J3" s="212"/>
      <c r="K3" s="212"/>
      <c r="L3" s="166" t="s">
        <v>230</v>
      </c>
      <c r="M3" s="167"/>
      <c r="N3" s="28"/>
      <c r="O3" s="56"/>
    </row>
    <row r="4" spans="1:15" ht="20.100000000000001" customHeight="1" x14ac:dyDescent="0.2">
      <c r="A4" s="163"/>
      <c r="B4" s="198"/>
      <c r="C4" s="28"/>
      <c r="D4" s="212"/>
      <c r="E4" s="212"/>
      <c r="F4" s="212"/>
      <c r="G4" s="212"/>
      <c r="H4" s="212"/>
      <c r="I4" s="212"/>
      <c r="J4" s="212"/>
      <c r="K4" s="212"/>
      <c r="L4" s="167"/>
      <c r="M4" s="167"/>
      <c r="N4" s="28"/>
      <c r="O4" s="56"/>
    </row>
    <row r="5" spans="1:15" ht="20.100000000000001" customHeight="1" x14ac:dyDescent="0.2">
      <c r="A5" s="163">
        <f ca="1">LOOKUP(2,'Félévi időbeosztás'!I2:I15,'Félévi időbeosztás'!A2:A16)</f>
        <v>2</v>
      </c>
      <c r="B5" s="198">
        <f ca="1">LOOKUP(2,'Félévi időbeosztás'!I2:I15,'Félévi időbeosztás'!C2:C16)</f>
        <v>45190</v>
      </c>
      <c r="C5" s="47"/>
      <c r="D5" s="212" t="s">
        <v>88</v>
      </c>
      <c r="E5" s="212"/>
      <c r="F5" s="212"/>
      <c r="G5" s="212"/>
      <c r="H5" s="212"/>
      <c r="I5" s="212"/>
      <c r="J5" s="212"/>
      <c r="K5" s="212" t="s">
        <v>76</v>
      </c>
      <c r="L5" s="212"/>
      <c r="M5" s="212"/>
      <c r="N5" s="28"/>
      <c r="O5" s="48"/>
    </row>
    <row r="6" spans="1:15" ht="20.100000000000001" customHeight="1" x14ac:dyDescent="0.2">
      <c r="A6" s="163"/>
      <c r="B6" s="198"/>
      <c r="C6" s="47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8"/>
      <c r="O6" s="48"/>
    </row>
    <row r="7" spans="1:15" ht="20.100000000000001" customHeight="1" x14ac:dyDescent="0.2">
      <c r="A7" s="291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47"/>
      <c r="D7" s="212" t="s">
        <v>75</v>
      </c>
      <c r="E7" s="212"/>
      <c r="F7" s="212"/>
      <c r="G7" s="212"/>
      <c r="H7" s="212"/>
      <c r="I7" s="212" t="s">
        <v>77</v>
      </c>
      <c r="J7" s="212"/>
      <c r="K7" s="212"/>
      <c r="L7" s="212"/>
      <c r="M7" s="212"/>
      <c r="N7" s="108"/>
      <c r="O7" s="48"/>
    </row>
    <row r="8" spans="1:15" ht="20.100000000000001" customHeight="1" x14ac:dyDescent="0.2">
      <c r="A8" s="292"/>
      <c r="B8" s="162"/>
      <c r="C8" s="47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108"/>
      <c r="O8" s="48"/>
    </row>
    <row r="9" spans="1:15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28"/>
      <c r="D9" s="212" t="s">
        <v>92</v>
      </c>
      <c r="E9" s="212"/>
      <c r="F9" s="212"/>
      <c r="G9" s="212"/>
      <c r="H9" s="212" t="s">
        <v>78</v>
      </c>
      <c r="I9" s="212"/>
      <c r="J9" s="212"/>
      <c r="K9" s="212"/>
      <c r="L9" s="166" t="s">
        <v>230</v>
      </c>
      <c r="M9" s="167"/>
      <c r="N9" s="28"/>
      <c r="O9" s="56"/>
    </row>
    <row r="10" spans="1:15" ht="20.100000000000001" customHeight="1" x14ac:dyDescent="0.2">
      <c r="A10" s="163"/>
      <c r="B10" s="162"/>
      <c r="C10" s="28"/>
      <c r="D10" s="212"/>
      <c r="E10" s="212"/>
      <c r="F10" s="212"/>
      <c r="G10" s="212"/>
      <c r="H10" s="212"/>
      <c r="I10" s="212"/>
      <c r="J10" s="212"/>
      <c r="K10" s="212"/>
      <c r="L10" s="167"/>
      <c r="M10" s="167"/>
      <c r="N10" s="28"/>
      <c r="O10" s="56"/>
    </row>
    <row r="11" spans="1:15" ht="20.100000000000001" customHeight="1" x14ac:dyDescent="0.2">
      <c r="A11" s="163">
        <f ca="1">LOOKUP(5,'Félévi időbeosztás'!I2:I15,'Félévi időbeosztás'!A2:A16)</f>
        <v>5</v>
      </c>
      <c r="B11" s="162">
        <f ca="1">LOOKUP(5,'Félévi időbeosztás'!I2:I15,'Félévi időbeosztás'!C2:C16)</f>
        <v>45211</v>
      </c>
      <c r="C11" s="47"/>
      <c r="D11" s="212" t="s">
        <v>76</v>
      </c>
      <c r="E11" s="212"/>
      <c r="F11" s="212"/>
      <c r="G11" s="212"/>
      <c r="H11" s="212" t="s">
        <v>88</v>
      </c>
      <c r="I11" s="212"/>
      <c r="J11" s="212"/>
      <c r="K11" s="212"/>
      <c r="L11" s="212"/>
      <c r="M11" s="212"/>
      <c r="N11" s="28"/>
      <c r="O11" s="48"/>
    </row>
    <row r="12" spans="1:15" ht="20.100000000000001" customHeight="1" x14ac:dyDescent="0.2">
      <c r="A12" s="163"/>
      <c r="B12" s="162"/>
      <c r="C12" s="47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8"/>
      <c r="O12" s="48"/>
    </row>
    <row r="13" spans="1:15" ht="20.100000000000001" customHeight="1" x14ac:dyDescent="0.2">
      <c r="A13" s="163">
        <f ca="1">LOOKUP(6,'Félévi időbeosztás'!I2:I15,'Félévi időbeosztás'!A2:A16)</f>
        <v>6</v>
      </c>
      <c r="B13" s="198">
        <f ca="1">LOOKUP(6,'Félévi időbeosztás'!I2:I15,'Félévi időbeosztás'!C2:C16)</f>
        <v>45218</v>
      </c>
      <c r="C13" s="47"/>
      <c r="D13" s="212" t="s">
        <v>75</v>
      </c>
      <c r="E13" s="212"/>
      <c r="F13" s="212"/>
      <c r="G13" s="212"/>
      <c r="H13" s="212"/>
      <c r="I13" s="212" t="s">
        <v>77</v>
      </c>
      <c r="J13" s="212"/>
      <c r="K13" s="212"/>
      <c r="L13" s="212"/>
      <c r="M13" s="212"/>
      <c r="N13" s="108"/>
      <c r="O13" s="50"/>
    </row>
    <row r="14" spans="1:15" ht="20.100000000000001" customHeight="1" x14ac:dyDescent="0.2">
      <c r="A14" s="163"/>
      <c r="B14" s="198"/>
      <c r="C14" s="47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108"/>
      <c r="O14" s="50"/>
    </row>
    <row r="15" spans="1:15" ht="20.100000000000001" customHeight="1" x14ac:dyDescent="0.2">
      <c r="A15" s="163">
        <f ca="1">LOOKUP(7,'Félévi időbeosztás'!I2:I15,'Félévi időbeosztás'!A2:A16)</f>
        <v>7</v>
      </c>
      <c r="B15" s="288">
        <f ca="1">LOOKUP(7,'Félévi időbeosztás'!I2:I15,'Félévi időbeosztás'!C2:C16)</f>
        <v>45225</v>
      </c>
      <c r="C15" s="47"/>
      <c r="D15" s="212" t="s">
        <v>92</v>
      </c>
      <c r="E15" s="212"/>
      <c r="F15" s="212"/>
      <c r="G15" s="212"/>
      <c r="H15" s="212" t="s">
        <v>78</v>
      </c>
      <c r="I15" s="212"/>
      <c r="J15" s="212"/>
      <c r="K15" s="212"/>
      <c r="L15" s="166" t="s">
        <v>230</v>
      </c>
      <c r="M15" s="167"/>
      <c r="N15" s="28"/>
      <c r="O15" s="56"/>
    </row>
    <row r="16" spans="1:15" ht="20.100000000000001" customHeight="1" x14ac:dyDescent="0.2">
      <c r="A16" s="163"/>
      <c r="B16" s="289"/>
      <c r="C16" s="47"/>
      <c r="D16" s="212"/>
      <c r="E16" s="212"/>
      <c r="F16" s="212"/>
      <c r="G16" s="212"/>
      <c r="H16" s="212"/>
      <c r="I16" s="212"/>
      <c r="J16" s="212"/>
      <c r="K16" s="212"/>
      <c r="L16" s="167"/>
      <c r="M16" s="167"/>
      <c r="N16" s="28"/>
      <c r="O16" s="56"/>
    </row>
    <row r="17" spans="1:16" ht="20.100000000000001" customHeight="1" x14ac:dyDescent="0.2">
      <c r="A17" s="163">
        <f ca="1">LOOKUP(8,'Félévi időbeosztás'!I2:I15,'Félévi időbeosztás'!A2:A16)</f>
        <v>8</v>
      </c>
      <c r="B17" s="162">
        <f ca="1">LOOKUP(8,'Félévi időbeosztás'!I2:I15,'Félévi időbeosztás'!C2:C16)</f>
        <v>45232</v>
      </c>
      <c r="C17" s="47"/>
      <c r="D17" s="212" t="s">
        <v>88</v>
      </c>
      <c r="E17" s="212"/>
      <c r="F17" s="212"/>
      <c r="G17" s="212"/>
      <c r="H17" s="212"/>
      <c r="I17" s="212"/>
      <c r="J17" s="212" t="s">
        <v>76</v>
      </c>
      <c r="K17" s="212"/>
      <c r="L17" s="212"/>
      <c r="M17" s="212"/>
      <c r="N17" s="28"/>
      <c r="O17" s="48"/>
    </row>
    <row r="18" spans="1:16" ht="20.100000000000001" customHeight="1" x14ac:dyDescent="0.2">
      <c r="A18" s="163"/>
      <c r="B18" s="162"/>
      <c r="C18" s="47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8"/>
      <c r="O18" s="48"/>
    </row>
    <row r="19" spans="1:16" ht="20.100000000000001" customHeight="1" x14ac:dyDescent="0.2">
      <c r="A19" s="163">
        <f ca="1">LOOKUP(9,'Félévi időbeosztás'!I2:I15,'Félévi időbeosztás'!A2:A16)</f>
        <v>9</v>
      </c>
      <c r="B19" s="198">
        <f ca="1">LOOKUP(9,'Félévi időbeosztás'!I2:I15,'Félévi időbeosztás'!C2:C16)</f>
        <v>45239</v>
      </c>
      <c r="C19" s="47"/>
      <c r="D19" s="212" t="s">
        <v>75</v>
      </c>
      <c r="E19" s="212"/>
      <c r="F19" s="212"/>
      <c r="G19" s="212"/>
      <c r="H19" s="212"/>
      <c r="I19" s="212" t="s">
        <v>77</v>
      </c>
      <c r="J19" s="212"/>
      <c r="K19" s="212"/>
      <c r="L19" s="212"/>
      <c r="M19" s="212"/>
      <c r="N19" s="108"/>
      <c r="O19" s="48"/>
    </row>
    <row r="20" spans="1:16" ht="20.100000000000001" customHeight="1" x14ac:dyDescent="0.2">
      <c r="A20" s="163"/>
      <c r="B20" s="198"/>
      <c r="C20" s="47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108"/>
      <c r="O20" s="48"/>
    </row>
    <row r="21" spans="1:16" ht="20.100000000000001" customHeight="1" x14ac:dyDescent="0.2">
      <c r="A21" s="163">
        <f ca="1">LOOKUP(10,'Félévi időbeosztás'!I2:I15,'Félévi időbeosztás'!A2:A16)</f>
        <v>10</v>
      </c>
      <c r="B21" s="162">
        <f ca="1">LOOKUP(10,'Félévi időbeosztás'!I2:I15,'Félévi időbeosztás'!C2:C16)</f>
        <v>45246</v>
      </c>
      <c r="C21" s="47"/>
      <c r="D21" s="28"/>
      <c r="E21" s="212" t="s">
        <v>92</v>
      </c>
      <c r="F21" s="212"/>
      <c r="G21" s="212"/>
      <c r="H21" s="212" t="s">
        <v>78</v>
      </c>
      <c r="I21" s="212"/>
      <c r="J21" s="212"/>
      <c r="K21" s="166" t="s">
        <v>230</v>
      </c>
      <c r="L21" s="167"/>
      <c r="M21" s="28"/>
      <c r="N21" s="28"/>
      <c r="O21" s="56"/>
    </row>
    <row r="22" spans="1:16" ht="20.100000000000001" customHeight="1" x14ac:dyDescent="0.2">
      <c r="A22" s="163"/>
      <c r="B22" s="162"/>
      <c r="C22" s="47"/>
      <c r="D22" s="28"/>
      <c r="E22" s="212"/>
      <c r="F22" s="212"/>
      <c r="G22" s="212"/>
      <c r="H22" s="212"/>
      <c r="I22" s="212"/>
      <c r="J22" s="212"/>
      <c r="K22" s="167"/>
      <c r="L22" s="167"/>
      <c r="M22" s="28"/>
      <c r="N22" s="28"/>
      <c r="O22" s="56"/>
    </row>
    <row r="23" spans="1:16" ht="20.100000000000001" customHeight="1" x14ac:dyDescent="0.2">
      <c r="A23" s="163">
        <f ca="1">LOOKUP(11,'Félévi időbeosztás'!I2:I15,'Félévi időbeosztás'!A2:A16)</f>
        <v>11</v>
      </c>
      <c r="B23" s="162">
        <f ca="1">LOOKUP(11,'Félévi időbeosztás'!I2:I15,'Félévi időbeosztás'!C2:C16)</f>
        <v>45253</v>
      </c>
      <c r="C23" s="47"/>
      <c r="D23" s="212" t="s">
        <v>76</v>
      </c>
      <c r="E23" s="212"/>
      <c r="F23" s="212"/>
      <c r="G23" s="212"/>
      <c r="H23" s="212" t="s">
        <v>88</v>
      </c>
      <c r="I23" s="212"/>
      <c r="J23" s="212"/>
      <c r="K23" s="212"/>
      <c r="L23" s="212"/>
      <c r="M23" s="212"/>
      <c r="N23" s="28"/>
      <c r="O23" s="56"/>
    </row>
    <row r="24" spans="1:16" ht="20.100000000000001" customHeight="1" x14ac:dyDescent="0.2">
      <c r="A24" s="163"/>
      <c r="B24" s="162"/>
      <c r="C24" s="47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8"/>
      <c r="O24" s="56"/>
    </row>
    <row r="25" spans="1:16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47"/>
      <c r="D25" s="212" t="s">
        <v>75</v>
      </c>
      <c r="E25" s="212"/>
      <c r="F25" s="212"/>
      <c r="G25" s="212"/>
      <c r="H25" s="212"/>
      <c r="I25" s="212" t="s">
        <v>77</v>
      </c>
      <c r="J25" s="212"/>
      <c r="K25" s="212"/>
      <c r="L25" s="212"/>
      <c r="M25" s="212"/>
      <c r="N25" s="108"/>
      <c r="O25" s="50"/>
    </row>
    <row r="26" spans="1:16" ht="20.100000000000001" customHeight="1" x14ac:dyDescent="0.2">
      <c r="A26" s="163"/>
      <c r="B26" s="162"/>
      <c r="C26" s="47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108"/>
      <c r="O26" s="50"/>
    </row>
    <row r="27" spans="1:16" ht="20.100000000000001" customHeight="1" thickBot="1" x14ac:dyDescent="0.25">
      <c r="A27" s="293" t="s">
        <v>212</v>
      </c>
      <c r="B27" s="294"/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5"/>
      <c r="O27" s="296"/>
    </row>
    <row r="28" spans="1:16" x14ac:dyDescent="0.2">
      <c r="M28" s="49"/>
      <c r="N28" s="49"/>
      <c r="O28" s="49"/>
      <c r="P28" s="49"/>
    </row>
  </sheetData>
  <mergeCells count="54">
    <mergeCell ref="K5:M6"/>
    <mergeCell ref="D11:G12"/>
    <mergeCell ref="J17:M18"/>
    <mergeCell ref="D7:H8"/>
    <mergeCell ref="D13:H14"/>
    <mergeCell ref="I7:M8"/>
    <mergeCell ref="I13:M14"/>
    <mergeCell ref="D15:G16"/>
    <mergeCell ref="H15:K16"/>
    <mergeCell ref="H21:J22"/>
    <mergeCell ref="L15:M16"/>
    <mergeCell ref="K21:L22"/>
    <mergeCell ref="H11:M12"/>
    <mergeCell ref="D17:I18"/>
    <mergeCell ref="D19:H20"/>
    <mergeCell ref="I19:M20"/>
    <mergeCell ref="E21:G22"/>
    <mergeCell ref="A7:A8"/>
    <mergeCell ref="A9:A10"/>
    <mergeCell ref="B7:B8"/>
    <mergeCell ref="B9:B10"/>
    <mergeCell ref="A1:O1"/>
    <mergeCell ref="A3:A4"/>
    <mergeCell ref="B3:B4"/>
    <mergeCell ref="A5:A6"/>
    <mergeCell ref="B5:B6"/>
    <mergeCell ref="D3:G4"/>
    <mergeCell ref="D9:G10"/>
    <mergeCell ref="L3:M4"/>
    <mergeCell ref="L9:M10"/>
    <mergeCell ref="H3:K4"/>
    <mergeCell ref="H9:K10"/>
    <mergeCell ref="D5:J6"/>
    <mergeCell ref="A13:A14"/>
    <mergeCell ref="A11:A12"/>
    <mergeCell ref="B13:B14"/>
    <mergeCell ref="A15:A16"/>
    <mergeCell ref="A21:A22"/>
    <mergeCell ref="B21:B22"/>
    <mergeCell ref="A19:A20"/>
    <mergeCell ref="B19:B20"/>
    <mergeCell ref="B17:B18"/>
    <mergeCell ref="B11:B12"/>
    <mergeCell ref="B15:B16"/>
    <mergeCell ref="A17:A18"/>
    <mergeCell ref="A27:O27"/>
    <mergeCell ref="A23:A24"/>
    <mergeCell ref="B23:B24"/>
    <mergeCell ref="A25:A26"/>
    <mergeCell ref="B25:B26"/>
    <mergeCell ref="H23:M24"/>
    <mergeCell ref="D23:G24"/>
    <mergeCell ref="D25:H26"/>
    <mergeCell ref="I25:M26"/>
  </mergeCells>
  <printOptions horizontalCentered="1" verticalCentered="1"/>
  <pageMargins left="0.15748031496062992" right="0.15748031496062992" top="0.19685039370078741" bottom="0.19685039370078741" header="0.15748031496062992" footer="0.15748031496062992"/>
  <pageSetup paperSize="9" scale="9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>
    <pageSetUpPr fitToPage="1"/>
  </sheetPr>
  <dimension ref="A1:O29"/>
  <sheetViews>
    <sheetView zoomScaleNormal="100" workbookViewId="0">
      <selection activeCell="G23" sqref="G23:I24"/>
    </sheetView>
  </sheetViews>
  <sheetFormatPr defaultRowHeight="12.75" x14ac:dyDescent="0.2"/>
  <cols>
    <col min="1" max="1" width="6.7109375" style="46" customWidth="1"/>
    <col min="2" max="2" width="15.7109375" style="46" customWidth="1"/>
    <col min="3" max="15" width="10.7109375" style="46" customWidth="1"/>
    <col min="16" max="16" width="9.140625" style="46" customWidth="1"/>
    <col min="17" max="16384" width="9.140625" style="46"/>
  </cols>
  <sheetData>
    <row r="1" spans="1:15" ht="18" x14ac:dyDescent="0.2">
      <c r="A1" s="297" t="s">
        <v>54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9"/>
      <c r="O1" s="300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5" ht="20.100000000000001" customHeight="1" x14ac:dyDescent="0.2">
      <c r="A3" s="163">
        <f ca="1">LOOKUP(1,'Félévi időbeosztás'!I2:I15,'Félévi időbeosztás'!A2:A16)</f>
        <v>1</v>
      </c>
      <c r="B3" s="198">
        <f ca="1">LOOKUP(1,'Félévi időbeosztás'!I2:I15,'Félévi időbeosztás'!C2:C16)</f>
        <v>45183</v>
      </c>
      <c r="C3" s="47"/>
      <c r="D3" s="229" t="s">
        <v>153</v>
      </c>
      <c r="E3" s="229"/>
      <c r="F3" s="229"/>
      <c r="G3" s="229"/>
      <c r="H3" s="229" t="s">
        <v>154</v>
      </c>
      <c r="I3" s="229"/>
      <c r="J3" s="229"/>
      <c r="K3" s="229"/>
      <c r="L3" s="44"/>
      <c r="M3" s="28"/>
      <c r="N3" s="28"/>
      <c r="O3" s="56"/>
    </row>
    <row r="4" spans="1:15" ht="20.100000000000001" customHeight="1" x14ac:dyDescent="0.2">
      <c r="A4" s="163"/>
      <c r="B4" s="198"/>
      <c r="C4" s="47"/>
      <c r="D4" s="229"/>
      <c r="E4" s="229"/>
      <c r="F4" s="229"/>
      <c r="G4" s="229"/>
      <c r="H4" s="229"/>
      <c r="I4" s="229"/>
      <c r="J4" s="229"/>
      <c r="K4" s="229"/>
      <c r="L4" s="44"/>
      <c r="M4" s="28"/>
      <c r="N4" s="28"/>
      <c r="O4" s="56"/>
    </row>
    <row r="5" spans="1:15" ht="20.100000000000001" customHeight="1" x14ac:dyDescent="0.2">
      <c r="A5" s="163">
        <f ca="1">LOOKUP(2,'Félévi időbeosztás'!I2:I15,'Félévi időbeosztás'!A2:A16)</f>
        <v>2</v>
      </c>
      <c r="B5" s="198">
        <f ca="1">LOOKUP(2,'Félévi időbeosztás'!I2:I15,'Félévi időbeosztás'!C2:C16)</f>
        <v>45190</v>
      </c>
      <c r="C5" s="47"/>
      <c r="D5" s="229" t="s">
        <v>149</v>
      </c>
      <c r="E5" s="229"/>
      <c r="F5" s="229"/>
      <c r="G5" s="301" t="s">
        <v>150</v>
      </c>
      <c r="H5" s="301"/>
      <c r="I5" s="301"/>
      <c r="J5" s="301"/>
      <c r="K5" s="92"/>
      <c r="L5" s="28"/>
      <c r="M5" s="28"/>
      <c r="N5" s="28"/>
      <c r="O5" s="56"/>
    </row>
    <row r="6" spans="1:15" ht="20.100000000000001" customHeight="1" x14ac:dyDescent="0.2">
      <c r="A6" s="163"/>
      <c r="B6" s="198"/>
      <c r="C6" s="47"/>
      <c r="D6" s="229"/>
      <c r="E6" s="229"/>
      <c r="F6" s="229"/>
      <c r="G6" s="301"/>
      <c r="H6" s="301"/>
      <c r="I6" s="301"/>
      <c r="J6" s="301"/>
      <c r="K6" s="92"/>
      <c r="L6" s="28"/>
      <c r="M6" s="28"/>
      <c r="N6" s="28"/>
      <c r="O6" s="56"/>
    </row>
    <row r="7" spans="1:15" ht="20.100000000000001" customHeight="1" x14ac:dyDescent="0.2">
      <c r="A7" s="291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28"/>
      <c r="D7" s="47"/>
      <c r="E7" s="303" t="s">
        <v>152</v>
      </c>
      <c r="F7" s="303"/>
      <c r="G7" s="166" t="s">
        <v>155</v>
      </c>
      <c r="H7" s="166"/>
      <c r="I7" s="303" t="s">
        <v>151</v>
      </c>
      <c r="J7" s="303"/>
      <c r="K7" s="44"/>
      <c r="L7" s="44"/>
      <c r="M7" s="44"/>
      <c r="N7" s="28"/>
      <c r="O7" s="48"/>
    </row>
    <row r="8" spans="1:15" ht="20.100000000000001" customHeight="1" x14ac:dyDescent="0.2">
      <c r="A8" s="292"/>
      <c r="B8" s="162"/>
      <c r="C8" s="28"/>
      <c r="D8" s="47"/>
      <c r="E8" s="303"/>
      <c r="F8" s="303"/>
      <c r="G8" s="166"/>
      <c r="H8" s="166"/>
      <c r="I8" s="303"/>
      <c r="J8" s="303"/>
      <c r="K8" s="44"/>
      <c r="L8" s="44"/>
      <c r="M8" s="44"/>
      <c r="N8" s="28"/>
      <c r="O8" s="48"/>
    </row>
    <row r="9" spans="1:15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47"/>
      <c r="D9" s="229" t="s">
        <v>153</v>
      </c>
      <c r="E9" s="229"/>
      <c r="F9" s="229"/>
      <c r="G9" s="229"/>
      <c r="H9" s="229" t="s">
        <v>154</v>
      </c>
      <c r="I9" s="229"/>
      <c r="J9" s="229"/>
      <c r="K9" s="229"/>
      <c r="L9" s="26"/>
      <c r="M9" s="26"/>
      <c r="N9" s="26"/>
      <c r="O9" s="48"/>
    </row>
    <row r="10" spans="1:15" ht="20.100000000000001" customHeight="1" x14ac:dyDescent="0.2">
      <c r="A10" s="163"/>
      <c r="B10" s="162"/>
      <c r="C10" s="47"/>
      <c r="D10" s="229"/>
      <c r="E10" s="229"/>
      <c r="F10" s="229"/>
      <c r="G10" s="229"/>
      <c r="H10" s="229"/>
      <c r="I10" s="229"/>
      <c r="J10" s="229"/>
      <c r="K10" s="229"/>
      <c r="L10" s="26"/>
      <c r="M10" s="26"/>
      <c r="N10" s="26"/>
      <c r="O10" s="48"/>
    </row>
    <row r="11" spans="1:15" ht="20.100000000000001" customHeight="1" x14ac:dyDescent="0.2">
      <c r="A11" s="163">
        <f ca="1">LOOKUP(5,'Félévi időbeosztás'!I2:I15,'Félévi időbeosztás'!A2:A16)</f>
        <v>5</v>
      </c>
      <c r="B11" s="162">
        <f ca="1">LOOKUP(5,'Félévi időbeosztás'!I2:I15,'Félévi időbeosztás'!C2:C16)</f>
        <v>45211</v>
      </c>
      <c r="C11" s="28"/>
      <c r="D11" s="28"/>
      <c r="E11" s="303" t="s">
        <v>149</v>
      </c>
      <c r="F11" s="303"/>
      <c r="G11" s="301" t="s">
        <v>150</v>
      </c>
      <c r="H11" s="301"/>
      <c r="I11" s="301"/>
      <c r="J11" s="301"/>
      <c r="K11" s="92"/>
      <c r="L11" s="28"/>
      <c r="M11" s="28"/>
      <c r="N11" s="28"/>
      <c r="O11" s="56"/>
    </row>
    <row r="12" spans="1:15" ht="20.100000000000001" customHeight="1" x14ac:dyDescent="0.2">
      <c r="A12" s="163"/>
      <c r="B12" s="162"/>
      <c r="C12" s="28"/>
      <c r="D12" s="28"/>
      <c r="E12" s="303"/>
      <c r="F12" s="303"/>
      <c r="G12" s="301"/>
      <c r="H12" s="301"/>
      <c r="I12" s="301"/>
      <c r="J12" s="301"/>
      <c r="K12" s="92"/>
      <c r="L12" s="28"/>
      <c r="M12" s="28"/>
      <c r="N12" s="28"/>
      <c r="O12" s="56"/>
    </row>
    <row r="13" spans="1:15" ht="20.100000000000001" customHeight="1" x14ac:dyDescent="0.2">
      <c r="A13" s="163">
        <f ca="1">LOOKUP(6,'Félévi időbeosztás'!I2:I15,'Félévi időbeosztás'!A2:A16)</f>
        <v>6</v>
      </c>
      <c r="B13" s="198">
        <f ca="1">LOOKUP(6,'Félévi időbeosztás'!I2:I15,'Félévi időbeosztás'!C2:C16)</f>
        <v>45218</v>
      </c>
      <c r="C13" s="47"/>
      <c r="D13" s="218" t="s">
        <v>152</v>
      </c>
      <c r="E13" s="218"/>
      <c r="F13" s="218"/>
      <c r="G13" s="303" t="s">
        <v>151</v>
      </c>
      <c r="H13" s="303"/>
      <c r="I13" s="44"/>
      <c r="J13" s="44"/>
      <c r="K13" s="44"/>
      <c r="L13" s="44"/>
      <c r="M13" s="47"/>
      <c r="N13" s="47"/>
      <c r="O13" s="50"/>
    </row>
    <row r="14" spans="1:15" ht="20.100000000000001" customHeight="1" x14ac:dyDescent="0.2">
      <c r="A14" s="163"/>
      <c r="B14" s="198"/>
      <c r="C14" s="47"/>
      <c r="D14" s="218"/>
      <c r="E14" s="218"/>
      <c r="F14" s="218"/>
      <c r="G14" s="303"/>
      <c r="H14" s="303"/>
      <c r="I14" s="44"/>
      <c r="J14" s="44"/>
      <c r="K14" s="44"/>
      <c r="L14" s="44"/>
      <c r="M14" s="47"/>
      <c r="N14" s="47"/>
      <c r="O14" s="50"/>
    </row>
    <row r="15" spans="1:15" ht="20.100000000000001" customHeight="1" x14ac:dyDescent="0.2">
      <c r="A15" s="163">
        <f ca="1">LOOKUP(7,'Félévi időbeosztás'!I2:I15,'Félévi időbeosztás'!A2:A16)</f>
        <v>7</v>
      </c>
      <c r="B15" s="288">
        <f ca="1">LOOKUP(7,'Félévi időbeosztás'!I2:I15,'Félévi időbeosztás'!C2:C16)</f>
        <v>45225</v>
      </c>
      <c r="C15" s="47"/>
      <c r="D15" s="229" t="s">
        <v>153</v>
      </c>
      <c r="E15" s="229"/>
      <c r="F15" s="229"/>
      <c r="G15" s="229"/>
      <c r="H15" s="229" t="s">
        <v>154</v>
      </c>
      <c r="I15" s="229"/>
      <c r="J15" s="229"/>
      <c r="K15" s="229"/>
      <c r="L15" s="26"/>
      <c r="M15" s="28"/>
      <c r="N15" s="28"/>
      <c r="O15" s="56"/>
    </row>
    <row r="16" spans="1:15" ht="20.100000000000001" customHeight="1" x14ac:dyDescent="0.2">
      <c r="A16" s="163"/>
      <c r="B16" s="289"/>
      <c r="C16" s="47"/>
      <c r="D16" s="229"/>
      <c r="E16" s="229"/>
      <c r="F16" s="229"/>
      <c r="G16" s="229"/>
      <c r="H16" s="229"/>
      <c r="I16" s="229"/>
      <c r="J16" s="229"/>
      <c r="K16" s="229"/>
      <c r="L16" s="26"/>
      <c r="M16" s="28"/>
      <c r="N16" s="28"/>
      <c r="O16" s="56"/>
    </row>
    <row r="17" spans="1:15" ht="20.100000000000001" customHeight="1" x14ac:dyDescent="0.2">
      <c r="A17" s="163">
        <f ca="1">LOOKUP(8,'Félévi időbeosztás'!I2:I15,'Félévi időbeosztás'!A2:A16)</f>
        <v>8</v>
      </c>
      <c r="B17" s="162">
        <f ca="1">LOOKUP(8,'Félévi időbeosztás'!I2:I15,'Félévi időbeosztás'!C2:C16)</f>
        <v>45232</v>
      </c>
      <c r="C17" s="47"/>
      <c r="D17" s="229" t="s">
        <v>149</v>
      </c>
      <c r="E17" s="229"/>
      <c r="F17" s="229"/>
      <c r="G17" s="301" t="s">
        <v>150</v>
      </c>
      <c r="H17" s="301"/>
      <c r="I17" s="301"/>
      <c r="J17" s="301"/>
      <c r="K17" s="92"/>
      <c r="L17" s="47"/>
      <c r="M17" s="44"/>
      <c r="N17" s="44"/>
      <c r="O17" s="50"/>
    </row>
    <row r="18" spans="1:15" ht="20.100000000000001" customHeight="1" x14ac:dyDescent="0.2">
      <c r="A18" s="163"/>
      <c r="B18" s="162"/>
      <c r="C18" s="47"/>
      <c r="D18" s="229"/>
      <c r="E18" s="229"/>
      <c r="F18" s="229"/>
      <c r="G18" s="301"/>
      <c r="H18" s="301"/>
      <c r="I18" s="301"/>
      <c r="J18" s="301"/>
      <c r="K18" s="92"/>
      <c r="L18" s="47"/>
      <c r="M18" s="44"/>
      <c r="N18" s="44"/>
      <c r="O18" s="50"/>
    </row>
    <row r="19" spans="1:15" ht="20.100000000000001" customHeight="1" x14ac:dyDescent="0.2">
      <c r="A19" s="163">
        <f ca="1">LOOKUP(9,'Félévi időbeosztás'!I2:I15,'Félévi időbeosztás'!A2:A16)</f>
        <v>9</v>
      </c>
      <c r="B19" s="198">
        <f ca="1">LOOKUP(9,'Félévi időbeosztás'!I2:I15,'Félévi időbeosztás'!C2:C16)</f>
        <v>45239</v>
      </c>
      <c r="C19" s="47"/>
      <c r="D19" s="47"/>
      <c r="E19" s="303" t="s">
        <v>152</v>
      </c>
      <c r="F19" s="303"/>
      <c r="G19" s="166" t="s">
        <v>155</v>
      </c>
      <c r="H19" s="166"/>
      <c r="I19" s="303" t="s">
        <v>151</v>
      </c>
      <c r="J19" s="303"/>
      <c r="K19" s="44"/>
      <c r="L19" s="44"/>
      <c r="M19" s="44"/>
      <c r="N19" s="28"/>
      <c r="O19" s="48"/>
    </row>
    <row r="20" spans="1:15" ht="20.100000000000001" customHeight="1" x14ac:dyDescent="0.2">
      <c r="A20" s="163"/>
      <c r="B20" s="198"/>
      <c r="C20" s="47"/>
      <c r="D20" s="47"/>
      <c r="E20" s="303"/>
      <c r="F20" s="303"/>
      <c r="G20" s="166"/>
      <c r="H20" s="166"/>
      <c r="I20" s="303"/>
      <c r="J20" s="303"/>
      <c r="K20" s="44"/>
      <c r="L20" s="44"/>
      <c r="M20" s="44"/>
      <c r="N20" s="28"/>
      <c r="O20" s="48"/>
    </row>
    <row r="21" spans="1:15" ht="20.100000000000001" customHeight="1" x14ac:dyDescent="0.2">
      <c r="A21" s="163">
        <f ca="1">LOOKUP(10,'Félévi időbeosztás'!I2:I15,'Félévi időbeosztás'!A2:A16)</f>
        <v>10</v>
      </c>
      <c r="B21" s="162">
        <f ca="1">LOOKUP(10,'Félévi időbeosztás'!I2:I15,'Félévi időbeosztás'!C2:C16)</f>
        <v>45246</v>
      </c>
      <c r="C21" s="47"/>
      <c r="D21" s="41"/>
      <c r="E21" s="229" t="s">
        <v>153</v>
      </c>
      <c r="F21" s="229"/>
      <c r="G21" s="229"/>
      <c r="H21" s="229" t="s">
        <v>154</v>
      </c>
      <c r="I21" s="229"/>
      <c r="J21" s="229"/>
      <c r="K21" s="41"/>
      <c r="L21" s="26"/>
      <c r="M21" s="28"/>
      <c r="N21" s="28"/>
      <c r="O21" s="56"/>
    </row>
    <row r="22" spans="1:15" ht="20.100000000000001" customHeight="1" x14ac:dyDescent="0.2">
      <c r="A22" s="163"/>
      <c r="B22" s="162"/>
      <c r="C22" s="47"/>
      <c r="D22" s="41"/>
      <c r="E22" s="229"/>
      <c r="F22" s="229"/>
      <c r="G22" s="229"/>
      <c r="H22" s="229"/>
      <c r="I22" s="229"/>
      <c r="J22" s="229"/>
      <c r="K22" s="41"/>
      <c r="L22" s="26"/>
      <c r="M22" s="28"/>
      <c r="N22" s="28"/>
      <c r="O22" s="56"/>
    </row>
    <row r="23" spans="1:15" ht="20.100000000000001" customHeight="1" x14ac:dyDescent="0.2">
      <c r="A23" s="163">
        <f ca="1">LOOKUP(11,'Félévi időbeosztás'!I2:I15,'Félévi időbeosztás'!A2:A16)</f>
        <v>11</v>
      </c>
      <c r="B23" s="162">
        <f ca="1">LOOKUP(11,'Félévi időbeosztás'!I2:I15,'Félévi időbeosztás'!C2:C16)</f>
        <v>45253</v>
      </c>
      <c r="C23" s="47"/>
      <c r="D23" s="28"/>
      <c r="E23" s="303" t="s">
        <v>149</v>
      </c>
      <c r="F23" s="303"/>
      <c r="G23" s="218" t="s">
        <v>150</v>
      </c>
      <c r="H23" s="218"/>
      <c r="I23" s="218"/>
      <c r="J23" s="92"/>
      <c r="K23" s="92"/>
      <c r="L23" s="28"/>
      <c r="M23" s="47"/>
      <c r="N23" s="47"/>
      <c r="O23" s="48"/>
    </row>
    <row r="24" spans="1:15" ht="20.100000000000001" customHeight="1" x14ac:dyDescent="0.2">
      <c r="A24" s="163"/>
      <c r="B24" s="162"/>
      <c r="C24" s="47"/>
      <c r="D24" s="28"/>
      <c r="E24" s="303"/>
      <c r="F24" s="303"/>
      <c r="G24" s="218"/>
      <c r="H24" s="218"/>
      <c r="I24" s="218"/>
      <c r="J24" s="92"/>
      <c r="K24" s="92"/>
      <c r="L24" s="28"/>
      <c r="M24" s="47"/>
      <c r="N24" s="47"/>
      <c r="O24" s="48"/>
    </row>
    <row r="25" spans="1:15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25"/>
      <c r="D25" s="24"/>
      <c r="E25" s="218" t="s">
        <v>152</v>
      </c>
      <c r="F25" s="218"/>
      <c r="G25" s="218"/>
      <c r="H25" s="166" t="s">
        <v>155</v>
      </c>
      <c r="I25" s="166"/>
      <c r="J25" s="303" t="s">
        <v>151</v>
      </c>
      <c r="K25" s="303"/>
      <c r="L25" s="44"/>
      <c r="M25" s="44"/>
      <c r="N25" s="44"/>
      <c r="O25" s="50"/>
    </row>
    <row r="26" spans="1:15" ht="20.100000000000001" customHeight="1" x14ac:dyDescent="0.2">
      <c r="A26" s="163"/>
      <c r="B26" s="162"/>
      <c r="C26" s="25"/>
      <c r="D26" s="24"/>
      <c r="E26" s="218"/>
      <c r="F26" s="218"/>
      <c r="G26" s="218"/>
      <c r="H26" s="166"/>
      <c r="I26" s="166"/>
      <c r="J26" s="303"/>
      <c r="K26" s="303"/>
      <c r="L26" s="44"/>
      <c r="M26" s="44"/>
      <c r="N26" s="44"/>
      <c r="O26" s="50"/>
    </row>
    <row r="27" spans="1:15" ht="20.100000000000001" customHeight="1" thickBot="1" x14ac:dyDescent="0.25">
      <c r="A27" s="293" t="s">
        <v>213</v>
      </c>
      <c r="B27" s="294"/>
      <c r="C27" s="294"/>
      <c r="D27" s="302"/>
      <c r="E27" s="302"/>
      <c r="F27" s="302"/>
      <c r="G27" s="302"/>
      <c r="H27" s="302"/>
      <c r="I27" s="302"/>
      <c r="J27" s="302"/>
      <c r="K27" s="302"/>
      <c r="L27" s="302"/>
      <c r="M27" s="294"/>
      <c r="N27" s="295"/>
      <c r="O27" s="296"/>
    </row>
    <row r="28" spans="1:15" ht="12.75" customHeight="1" x14ac:dyDescent="0.2">
      <c r="A28" s="51"/>
      <c r="B28" s="147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3"/>
      <c r="N28" s="53"/>
    </row>
    <row r="29" spans="1:15" ht="12.75" customHeight="1" x14ac:dyDescent="0.2">
      <c r="A29" s="51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3"/>
      <c r="N29" s="53"/>
    </row>
  </sheetData>
  <mergeCells count="53">
    <mergeCell ref="G7:H8"/>
    <mergeCell ref="G19:H20"/>
    <mergeCell ref="I7:J8"/>
    <mergeCell ref="G13:H14"/>
    <mergeCell ref="I19:J20"/>
    <mergeCell ref="D15:G16"/>
    <mergeCell ref="D13:F14"/>
    <mergeCell ref="E19:F20"/>
    <mergeCell ref="D17:F18"/>
    <mergeCell ref="E11:F12"/>
    <mergeCell ref="H15:K16"/>
    <mergeCell ref="D9:G10"/>
    <mergeCell ref="H9:K10"/>
    <mergeCell ref="E7:F8"/>
    <mergeCell ref="H21:J22"/>
    <mergeCell ref="G11:J12"/>
    <mergeCell ref="G17:J18"/>
    <mergeCell ref="E21:G22"/>
    <mergeCell ref="A27:O27"/>
    <mergeCell ref="A23:A24"/>
    <mergeCell ref="B23:B24"/>
    <mergeCell ref="A25:A26"/>
    <mergeCell ref="B25:B26"/>
    <mergeCell ref="J25:K26"/>
    <mergeCell ref="E25:G26"/>
    <mergeCell ref="H25:I26"/>
    <mergeCell ref="E23:F24"/>
    <mergeCell ref="G23:I24"/>
    <mergeCell ref="A21:A22"/>
    <mergeCell ref="B21:B22"/>
    <mergeCell ref="A19:A20"/>
    <mergeCell ref="B19:B20"/>
    <mergeCell ref="A17:A18"/>
    <mergeCell ref="B17:B18"/>
    <mergeCell ref="A13:A14"/>
    <mergeCell ref="B13:B14"/>
    <mergeCell ref="A15:A16"/>
    <mergeCell ref="B15:B16"/>
    <mergeCell ref="A11:A12"/>
    <mergeCell ref="B11:B12"/>
    <mergeCell ref="B9:B10"/>
    <mergeCell ref="A7:A8"/>
    <mergeCell ref="B7:B8"/>
    <mergeCell ref="A9:A10"/>
    <mergeCell ref="A1:O1"/>
    <mergeCell ref="A3:A4"/>
    <mergeCell ref="B3:B4"/>
    <mergeCell ref="A5:A6"/>
    <mergeCell ref="B5:B6"/>
    <mergeCell ref="D3:G4"/>
    <mergeCell ref="D5:F6"/>
    <mergeCell ref="H3:K4"/>
    <mergeCell ref="G5:J6"/>
  </mergeCells>
  <printOptions horizontalCentered="1" verticalCentered="1"/>
  <pageMargins left="0.15748031496062992" right="0.15748031496062992" top="0.19685039370078741" bottom="0.19685039370078741" header="0.15748031496062992" footer="0.15748031496062992"/>
  <pageSetup paperSize="9" scale="9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zoomScaleNormal="100" workbookViewId="0">
      <selection activeCell="Q26" sqref="Q26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199" t="s">
        <v>13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5" ht="25.5" x14ac:dyDescent="0.2">
      <c r="A2" s="19" t="s">
        <v>21</v>
      </c>
      <c r="B2" s="20" t="s">
        <v>22</v>
      </c>
      <c r="C2" s="21" t="s">
        <v>23</v>
      </c>
      <c r="D2" s="21" t="s">
        <v>114</v>
      </c>
      <c r="E2" s="21" t="s">
        <v>115</v>
      </c>
      <c r="F2" s="21" t="s">
        <v>116</v>
      </c>
      <c r="G2" s="21" t="s">
        <v>117</v>
      </c>
      <c r="H2" s="21" t="s">
        <v>118</v>
      </c>
      <c r="I2" s="21" t="s">
        <v>119</v>
      </c>
      <c r="J2" s="21" t="s">
        <v>120</v>
      </c>
      <c r="K2" s="21" t="s">
        <v>121</v>
      </c>
      <c r="L2" s="21" t="s">
        <v>122</v>
      </c>
      <c r="M2" s="21" t="s">
        <v>24</v>
      </c>
      <c r="N2" s="21" t="s">
        <v>123</v>
      </c>
      <c r="O2" s="69" t="s">
        <v>124</v>
      </c>
    </row>
    <row r="3" spans="1:15" ht="20.100000000000001" customHeight="1" x14ac:dyDescent="0.2">
      <c r="A3" s="163">
        <f ca="1">LOOKUP(1,'Félévi időbeosztás'!I2:I15,'Félévi időbeosztás'!A2:A16)</f>
        <v>1</v>
      </c>
      <c r="B3" s="162">
        <f ca="1">LOOKUP(1,'Félévi időbeosztás'!I2:I15,'Félévi időbeosztás'!C2:C16)</f>
        <v>45183</v>
      </c>
      <c r="C3" s="22"/>
      <c r="D3" s="305" t="s">
        <v>89</v>
      </c>
      <c r="E3" s="305"/>
      <c r="F3" s="305"/>
      <c r="G3" s="305"/>
      <c r="H3" s="305"/>
      <c r="I3" s="212" t="s">
        <v>87</v>
      </c>
      <c r="J3" s="212"/>
      <c r="K3" s="212"/>
      <c r="L3" s="186" t="s">
        <v>130</v>
      </c>
      <c r="M3" s="187"/>
      <c r="N3" s="187"/>
      <c r="O3" s="188"/>
    </row>
    <row r="4" spans="1:15" ht="20.100000000000001" customHeight="1" x14ac:dyDescent="0.2">
      <c r="A4" s="163"/>
      <c r="B4" s="162"/>
      <c r="C4" s="22"/>
      <c r="D4" s="305"/>
      <c r="E4" s="305"/>
      <c r="F4" s="305"/>
      <c r="G4" s="305"/>
      <c r="H4" s="305"/>
      <c r="I4" s="212"/>
      <c r="J4" s="212"/>
      <c r="K4" s="212"/>
      <c r="L4" s="187"/>
      <c r="M4" s="187"/>
      <c r="N4" s="187"/>
      <c r="O4" s="188"/>
    </row>
    <row r="5" spans="1:15" ht="20.100000000000001" customHeight="1" x14ac:dyDescent="0.2">
      <c r="A5" s="163">
        <f ca="1">LOOKUP(2,'Félévi időbeosztás'!I2:I15,'Félévi időbeosztás'!A2:A16)</f>
        <v>2</v>
      </c>
      <c r="B5" s="162">
        <f ca="1">LOOKUP(2,'Félévi időbeosztás'!I2:I15,'Félévi időbeosztás'!C2:C16)</f>
        <v>45190</v>
      </c>
      <c r="C5" s="22"/>
      <c r="D5" s="305" t="s">
        <v>156</v>
      </c>
      <c r="E5" s="305"/>
      <c r="F5" s="305"/>
      <c r="G5" s="305"/>
      <c r="H5" s="305"/>
      <c r="I5" s="212" t="s">
        <v>93</v>
      </c>
      <c r="J5" s="212"/>
      <c r="K5" s="218" t="s">
        <v>39</v>
      </c>
      <c r="L5" s="41"/>
      <c r="M5" s="44"/>
      <c r="N5" s="47"/>
      <c r="O5" s="48"/>
    </row>
    <row r="6" spans="1:15" ht="20.100000000000001" customHeight="1" x14ac:dyDescent="0.2">
      <c r="A6" s="163"/>
      <c r="B6" s="162"/>
      <c r="C6" s="22"/>
      <c r="D6" s="305"/>
      <c r="E6" s="305"/>
      <c r="F6" s="305"/>
      <c r="G6" s="305"/>
      <c r="H6" s="305"/>
      <c r="I6" s="212"/>
      <c r="J6" s="212"/>
      <c r="K6" s="304"/>
      <c r="L6" s="41"/>
      <c r="M6" s="93"/>
      <c r="N6" s="47"/>
      <c r="O6" s="48"/>
    </row>
    <row r="7" spans="1:15" ht="20.100000000000001" customHeight="1" x14ac:dyDescent="0.2">
      <c r="A7" s="163">
        <f ca="1">LOOKUP(3,'Félévi időbeosztás'!I2:I15,'Félévi időbeosztás'!A2:A16)</f>
        <v>3</v>
      </c>
      <c r="B7" s="162">
        <f ca="1">LOOKUP(3,'Félévi időbeosztás'!I2:I15,'Félévi időbeosztás'!C2:C16)</f>
        <v>45197</v>
      </c>
      <c r="C7" s="22"/>
      <c r="D7" s="212" t="s">
        <v>85</v>
      </c>
      <c r="E7" s="212"/>
      <c r="F7" s="212"/>
      <c r="G7" s="212"/>
      <c r="H7" s="212"/>
      <c r="I7" s="212" t="s">
        <v>157</v>
      </c>
      <c r="J7" s="212"/>
      <c r="K7" s="212"/>
      <c r="L7" s="212"/>
      <c r="M7" s="212"/>
      <c r="N7" s="94"/>
      <c r="O7" s="48"/>
    </row>
    <row r="8" spans="1:15" ht="20.100000000000001" customHeight="1" x14ac:dyDescent="0.2">
      <c r="A8" s="163"/>
      <c r="B8" s="162"/>
      <c r="C8" s="2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94"/>
      <c r="O8" s="48"/>
    </row>
    <row r="9" spans="1:15" ht="20.100000000000001" customHeight="1" x14ac:dyDescent="0.2">
      <c r="A9" s="163">
        <f ca="1">LOOKUP(4,'Félévi időbeosztás'!I2:I15,'Félévi időbeosztás'!A2:A16)</f>
        <v>4</v>
      </c>
      <c r="B9" s="162">
        <f ca="1">LOOKUP(4,'Félévi időbeosztás'!I2:I15,'Félévi időbeosztás'!C2:C16)</f>
        <v>45204</v>
      </c>
      <c r="C9" s="22"/>
      <c r="D9" s="305" t="s">
        <v>89</v>
      </c>
      <c r="E9" s="305"/>
      <c r="F9" s="305"/>
      <c r="G9" s="305"/>
      <c r="H9" s="305"/>
      <c r="I9" s="218" t="s">
        <v>87</v>
      </c>
      <c r="J9" s="218"/>
      <c r="K9" s="186" t="s">
        <v>130</v>
      </c>
      <c r="L9" s="187"/>
      <c r="M9" s="187"/>
      <c r="N9" s="187"/>
      <c r="O9" s="56"/>
    </row>
    <row r="10" spans="1:15" ht="20.100000000000001" customHeight="1" x14ac:dyDescent="0.2">
      <c r="A10" s="163"/>
      <c r="B10" s="162"/>
      <c r="C10" s="22"/>
      <c r="D10" s="305"/>
      <c r="E10" s="305"/>
      <c r="F10" s="305"/>
      <c r="G10" s="305"/>
      <c r="H10" s="305"/>
      <c r="I10" s="218"/>
      <c r="J10" s="218"/>
      <c r="K10" s="187"/>
      <c r="L10" s="187"/>
      <c r="M10" s="187"/>
      <c r="N10" s="187"/>
      <c r="O10" s="56"/>
    </row>
    <row r="11" spans="1:15" ht="20.100000000000001" customHeight="1" x14ac:dyDescent="0.2">
      <c r="A11" s="163">
        <f ca="1">LOOKUP(5,'Félévi időbeosztás'!I2:I15,'Félévi időbeosztás'!A2:A16)</f>
        <v>5</v>
      </c>
      <c r="B11" s="162">
        <f ca="1">LOOKUP(5,'Félévi időbeosztás'!I2:I15,'Félévi időbeosztás'!C2:C16)</f>
        <v>45211</v>
      </c>
      <c r="C11" s="24"/>
      <c r="D11" s="305" t="s">
        <v>156</v>
      </c>
      <c r="E11" s="305"/>
      <c r="F11" s="305"/>
      <c r="G11" s="305"/>
      <c r="H11" s="305"/>
      <c r="I11" s="218" t="s">
        <v>93</v>
      </c>
      <c r="J11" s="44"/>
      <c r="K11" s="44"/>
      <c r="L11" s="94"/>
      <c r="M11" s="94"/>
      <c r="N11" s="28"/>
      <c r="O11" s="56"/>
    </row>
    <row r="12" spans="1:15" ht="20.100000000000001" customHeight="1" x14ac:dyDescent="0.2">
      <c r="A12" s="163"/>
      <c r="B12" s="162"/>
      <c r="C12" s="24"/>
      <c r="D12" s="305"/>
      <c r="E12" s="305"/>
      <c r="F12" s="305"/>
      <c r="G12" s="305"/>
      <c r="H12" s="305"/>
      <c r="I12" s="304"/>
      <c r="J12" s="44"/>
      <c r="K12" s="44"/>
      <c r="L12" s="94"/>
      <c r="M12" s="94"/>
      <c r="N12" s="28"/>
      <c r="O12" s="56"/>
    </row>
    <row r="13" spans="1:15" ht="20.100000000000001" customHeight="1" x14ac:dyDescent="0.2">
      <c r="A13" s="163">
        <f ca="1">LOOKUP(6,'Félévi időbeosztás'!I2:I15,'Félévi időbeosztás'!A2:A16)</f>
        <v>6</v>
      </c>
      <c r="B13" s="162">
        <f ca="1">LOOKUP(6,'Félévi időbeosztás'!I2:I15,'Félévi időbeosztás'!C2:C16)</f>
        <v>45218</v>
      </c>
      <c r="C13" s="22"/>
      <c r="D13" s="212" t="s">
        <v>85</v>
      </c>
      <c r="E13" s="212"/>
      <c r="F13" s="212"/>
      <c r="G13" s="212"/>
      <c r="H13" s="212"/>
      <c r="I13" s="212" t="s">
        <v>157</v>
      </c>
      <c r="J13" s="212"/>
      <c r="K13" s="212"/>
      <c r="L13" s="212"/>
      <c r="M13" s="212"/>
      <c r="N13" s="47"/>
      <c r="O13" s="48"/>
    </row>
    <row r="14" spans="1:15" ht="20.100000000000001" customHeight="1" x14ac:dyDescent="0.2">
      <c r="A14" s="163"/>
      <c r="B14" s="162"/>
      <c r="C14" s="2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47"/>
      <c r="O14" s="48"/>
    </row>
    <row r="15" spans="1:15" ht="20.100000000000001" customHeight="1" x14ac:dyDescent="0.2">
      <c r="A15" s="163">
        <f ca="1">LOOKUP(7,'Félévi időbeosztás'!I2:I15,'Félévi időbeosztás'!A2:A16)</f>
        <v>7</v>
      </c>
      <c r="B15" s="162">
        <f ca="1">LOOKUP(7,'Félévi időbeosztás'!I2:I15,'Félévi időbeosztás'!C2:C16)</f>
        <v>45225</v>
      </c>
      <c r="C15" s="22"/>
      <c r="D15" s="305" t="s">
        <v>89</v>
      </c>
      <c r="E15" s="305"/>
      <c r="F15" s="305"/>
      <c r="G15" s="305"/>
      <c r="H15" s="305"/>
      <c r="I15" s="218" t="s">
        <v>87</v>
      </c>
      <c r="J15" s="218"/>
      <c r="K15" s="186" t="s">
        <v>130</v>
      </c>
      <c r="L15" s="187"/>
      <c r="M15" s="187"/>
      <c r="N15" s="187"/>
      <c r="O15" s="56"/>
    </row>
    <row r="16" spans="1:15" ht="20.100000000000001" customHeight="1" x14ac:dyDescent="0.2">
      <c r="A16" s="163"/>
      <c r="B16" s="162"/>
      <c r="C16" s="22"/>
      <c r="D16" s="305"/>
      <c r="E16" s="305"/>
      <c r="F16" s="305"/>
      <c r="G16" s="305"/>
      <c r="H16" s="305"/>
      <c r="I16" s="218"/>
      <c r="J16" s="218"/>
      <c r="K16" s="187"/>
      <c r="L16" s="187"/>
      <c r="M16" s="187"/>
      <c r="N16" s="187"/>
      <c r="O16" s="56"/>
    </row>
    <row r="17" spans="1:15" ht="20.100000000000001" customHeight="1" x14ac:dyDescent="0.2">
      <c r="A17" s="163">
        <f ca="1">LOOKUP(8,'Félévi időbeosztás'!I2:I15,'Félévi időbeosztás'!A2:A16)</f>
        <v>8</v>
      </c>
      <c r="B17" s="162">
        <f ca="1">LOOKUP(8,'Félévi időbeosztás'!I2:I15,'Félévi időbeosztás'!C2:C16)</f>
        <v>45232</v>
      </c>
      <c r="C17" s="24"/>
      <c r="D17" s="305" t="s">
        <v>156</v>
      </c>
      <c r="E17" s="305"/>
      <c r="F17" s="305"/>
      <c r="G17" s="305"/>
      <c r="H17" s="305"/>
      <c r="I17" s="218" t="s">
        <v>93</v>
      </c>
      <c r="J17" s="41"/>
      <c r="K17" s="41"/>
      <c r="L17" s="41"/>
      <c r="M17" s="94"/>
      <c r="N17" s="28"/>
      <c r="O17" s="56"/>
    </row>
    <row r="18" spans="1:15" ht="20.100000000000001" customHeight="1" x14ac:dyDescent="0.2">
      <c r="A18" s="163"/>
      <c r="B18" s="162"/>
      <c r="C18" s="24"/>
      <c r="D18" s="305"/>
      <c r="E18" s="305"/>
      <c r="F18" s="305"/>
      <c r="G18" s="305"/>
      <c r="H18" s="305"/>
      <c r="I18" s="304"/>
      <c r="J18" s="41"/>
      <c r="K18" s="41"/>
      <c r="L18" s="41"/>
      <c r="M18" s="94"/>
      <c r="N18" s="28"/>
      <c r="O18" s="56"/>
    </row>
    <row r="19" spans="1:15" ht="20.100000000000001" customHeight="1" x14ac:dyDescent="0.2">
      <c r="A19" s="163">
        <f ca="1">LOOKUP(9,'Félévi időbeosztás'!I2:I15,'Félévi időbeosztás'!A2:A16)</f>
        <v>9</v>
      </c>
      <c r="B19" s="162">
        <f ca="1">LOOKUP(9,'Félévi időbeosztás'!I2:I15,'Félévi időbeosztás'!C2:C16)</f>
        <v>45239</v>
      </c>
      <c r="C19" s="22"/>
      <c r="D19" s="212" t="s">
        <v>85</v>
      </c>
      <c r="E19" s="212"/>
      <c r="F19" s="212"/>
      <c r="G19" s="212"/>
      <c r="H19" s="212"/>
      <c r="I19" s="212" t="s">
        <v>157</v>
      </c>
      <c r="J19" s="212"/>
      <c r="K19" s="212"/>
      <c r="L19" s="212"/>
      <c r="M19" s="212"/>
      <c r="N19" s="47"/>
      <c r="O19" s="48"/>
    </row>
    <row r="20" spans="1:15" ht="20.100000000000001" customHeight="1" x14ac:dyDescent="0.2">
      <c r="A20" s="163"/>
      <c r="B20" s="162"/>
      <c r="C20" s="2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47"/>
      <c r="O20" s="48"/>
    </row>
    <row r="21" spans="1:15" ht="20.100000000000001" customHeight="1" x14ac:dyDescent="0.2">
      <c r="A21" s="163">
        <f ca="1">LOOKUP(10,'Félévi időbeosztás'!I2:I15,'Félévi időbeosztás'!A2:A16)</f>
        <v>10</v>
      </c>
      <c r="B21" s="162">
        <f ca="1">LOOKUP(10,'Félévi időbeosztás'!I2:I15,'Félévi időbeosztás'!C2:C16)</f>
        <v>45246</v>
      </c>
      <c r="C21" s="22"/>
      <c r="D21" s="305" t="s">
        <v>89</v>
      </c>
      <c r="E21" s="305"/>
      <c r="F21" s="305"/>
      <c r="G21" s="305"/>
      <c r="H21" s="305"/>
      <c r="I21" s="212" t="s">
        <v>87</v>
      </c>
      <c r="J21" s="212"/>
      <c r="K21" s="212"/>
      <c r="L21" s="186" t="s">
        <v>130</v>
      </c>
      <c r="M21" s="186"/>
      <c r="N21" s="186"/>
      <c r="O21" s="56"/>
    </row>
    <row r="22" spans="1:15" ht="20.100000000000001" customHeight="1" x14ac:dyDescent="0.2">
      <c r="A22" s="163"/>
      <c r="B22" s="162"/>
      <c r="C22" s="22"/>
      <c r="D22" s="305"/>
      <c r="E22" s="305"/>
      <c r="F22" s="305"/>
      <c r="G22" s="305"/>
      <c r="H22" s="305"/>
      <c r="I22" s="212"/>
      <c r="J22" s="212"/>
      <c r="K22" s="212"/>
      <c r="L22" s="186"/>
      <c r="M22" s="186"/>
      <c r="N22" s="186"/>
      <c r="O22" s="56"/>
    </row>
    <row r="23" spans="1:15" ht="20.100000000000001" customHeight="1" x14ac:dyDescent="0.2">
      <c r="A23" s="163">
        <f ca="1">LOOKUP(11,'Félévi időbeosztás'!I2:I15,'Félévi időbeosztás'!A2:A16)</f>
        <v>11</v>
      </c>
      <c r="B23" s="162">
        <f ca="1">LOOKUP(11,'Félévi időbeosztás'!I2:I15,'Félévi időbeosztás'!C2:C16)</f>
        <v>45253</v>
      </c>
      <c r="C23" s="22"/>
      <c r="D23" s="305" t="s">
        <v>156</v>
      </c>
      <c r="E23" s="305"/>
      <c r="F23" s="305"/>
      <c r="G23" s="305"/>
      <c r="H23" s="305"/>
      <c r="I23" s="218" t="s">
        <v>93</v>
      </c>
      <c r="J23" s="44"/>
      <c r="K23" s="44"/>
      <c r="L23" s="94"/>
      <c r="M23" s="94"/>
      <c r="N23" s="28"/>
      <c r="O23" s="56"/>
    </row>
    <row r="24" spans="1:15" ht="20.100000000000001" customHeight="1" x14ac:dyDescent="0.2">
      <c r="A24" s="163"/>
      <c r="B24" s="162"/>
      <c r="C24" s="22"/>
      <c r="D24" s="305"/>
      <c r="E24" s="305"/>
      <c r="F24" s="305"/>
      <c r="G24" s="305"/>
      <c r="H24" s="305"/>
      <c r="I24" s="304"/>
      <c r="J24" s="44"/>
      <c r="K24" s="44"/>
      <c r="L24" s="94"/>
      <c r="M24" s="94"/>
      <c r="N24" s="28"/>
      <c r="O24" s="56"/>
    </row>
    <row r="25" spans="1:15" ht="20.100000000000001" customHeight="1" x14ac:dyDescent="0.2">
      <c r="A25" s="163">
        <f>LOOKUP(12,'Félévi időbeosztás'!I2:I16,'Félévi időbeosztás'!A2:A16)</f>
        <v>12</v>
      </c>
      <c r="B25" s="162">
        <f>LOOKUP(12,'Félévi időbeosztás'!I2:I16,'Félévi időbeosztás'!C2:C16)</f>
        <v>45260</v>
      </c>
      <c r="C25" s="22"/>
      <c r="D25" s="212" t="s">
        <v>85</v>
      </c>
      <c r="E25" s="212"/>
      <c r="F25" s="212"/>
      <c r="G25" s="212"/>
      <c r="H25" s="212"/>
      <c r="I25" s="212" t="s">
        <v>157</v>
      </c>
      <c r="J25" s="212"/>
      <c r="K25" s="212"/>
      <c r="L25" s="212"/>
      <c r="M25" s="212"/>
      <c r="N25" s="47"/>
      <c r="O25" s="48"/>
    </row>
    <row r="26" spans="1:15" ht="20.100000000000001" customHeight="1" x14ac:dyDescent="0.2">
      <c r="A26" s="163"/>
      <c r="B26" s="162"/>
      <c r="C26" s="2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47"/>
      <c r="O26" s="48"/>
    </row>
    <row r="27" spans="1:15" ht="20.100000000000001" customHeight="1" thickBot="1" x14ac:dyDescent="0.25">
      <c r="A27" s="158" t="s">
        <v>214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0"/>
    </row>
    <row r="28" spans="1:15" ht="12.75" customHeight="1" x14ac:dyDescent="0.2">
      <c r="B28" s="119" t="s">
        <v>25</v>
      </c>
      <c r="C28" s="88"/>
      <c r="D28" s="68"/>
    </row>
    <row r="29" spans="1:15" x14ac:dyDescent="0.2">
      <c r="B29" s="202" t="s">
        <v>223</v>
      </c>
      <c r="C29" s="202"/>
      <c r="D29" s="202"/>
    </row>
  </sheetData>
  <mergeCells count="56">
    <mergeCell ref="I9:J10"/>
    <mergeCell ref="I15:J16"/>
    <mergeCell ref="I13:M14"/>
    <mergeCell ref="K9:N10"/>
    <mergeCell ref="K15:N16"/>
    <mergeCell ref="I11:I12"/>
    <mergeCell ref="D9:H10"/>
    <mergeCell ref="D15:H16"/>
    <mergeCell ref="D21:H22"/>
    <mergeCell ref="D23:H24"/>
    <mergeCell ref="B29:D29"/>
    <mergeCell ref="D11:H12"/>
    <mergeCell ref="D17:H18"/>
    <mergeCell ref="D13:H14"/>
    <mergeCell ref="D19:H20"/>
    <mergeCell ref="D25:H26"/>
    <mergeCell ref="B17:B18"/>
    <mergeCell ref="B19:B20"/>
    <mergeCell ref="A27:O27"/>
    <mergeCell ref="A23:A24"/>
    <mergeCell ref="A25:A26"/>
    <mergeCell ref="B23:B24"/>
    <mergeCell ref="B25:B26"/>
    <mergeCell ref="A19:A20"/>
    <mergeCell ref="A17:A18"/>
    <mergeCell ref="I19:M20"/>
    <mergeCell ref="I25:M26"/>
    <mergeCell ref="L21:N22"/>
    <mergeCell ref="I17:I18"/>
    <mergeCell ref="I23:I24"/>
    <mergeCell ref="B21:B22"/>
    <mergeCell ref="A21:A22"/>
    <mergeCell ref="I21:K22"/>
    <mergeCell ref="A1:O1"/>
    <mergeCell ref="B3:B4"/>
    <mergeCell ref="B5:B6"/>
    <mergeCell ref="B7:B8"/>
    <mergeCell ref="A3:A4"/>
    <mergeCell ref="A5:A6"/>
    <mergeCell ref="A7:A8"/>
    <mergeCell ref="D7:H8"/>
    <mergeCell ref="I3:K4"/>
    <mergeCell ref="I7:M8"/>
    <mergeCell ref="L3:O4"/>
    <mergeCell ref="I5:J6"/>
    <mergeCell ref="K5:K6"/>
    <mergeCell ref="D3:H4"/>
    <mergeCell ref="D5:H6"/>
    <mergeCell ref="B9:B10"/>
    <mergeCell ref="B15:B16"/>
    <mergeCell ref="B13:B14"/>
    <mergeCell ref="A15:A16"/>
    <mergeCell ref="A9:A10"/>
    <mergeCell ref="A13:A14"/>
    <mergeCell ref="A11:A12"/>
    <mergeCell ref="B11:B12"/>
  </mergeCells>
  <phoneticPr fontId="3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26</vt:i4>
      </vt:variant>
      <vt:variant>
        <vt:lpstr>Névvel ellátott tartományok</vt:lpstr>
      </vt:variant>
      <vt:variant>
        <vt:i4>26</vt:i4>
      </vt:variant>
    </vt:vector>
  </HeadingPairs>
  <TitlesOfParts>
    <vt:vector size="52" baseType="lpstr">
      <vt:lpstr>LG I</vt:lpstr>
      <vt:lpstr>LG II</vt:lpstr>
      <vt:lpstr>LGC III</vt:lpstr>
      <vt:lpstr>LGA III</vt:lpstr>
      <vt:lpstr>LGC IV</vt:lpstr>
      <vt:lpstr>LGA IV</vt:lpstr>
      <vt:lpstr>LG MSc I</vt:lpstr>
      <vt:lpstr>LG MSc II</vt:lpstr>
      <vt:lpstr>LMH I</vt:lpstr>
      <vt:lpstr>LMH II</vt:lpstr>
      <vt:lpstr>LMH III</vt:lpstr>
      <vt:lpstr>LMH IV</vt:lpstr>
      <vt:lpstr>LEN I</vt:lpstr>
      <vt:lpstr>LBT I</vt:lpstr>
      <vt:lpstr>LBT II</vt:lpstr>
      <vt:lpstr>LBT III B</vt:lpstr>
      <vt:lpstr>LBT IV B</vt:lpstr>
      <vt:lpstr>LBT IV TV</vt:lpstr>
      <vt:lpstr>LBT MSc I TE</vt:lpstr>
      <vt:lpstr>LBT MSc I TV</vt:lpstr>
      <vt:lpstr>LBT MSc I IB</vt:lpstr>
      <vt:lpstr>LBT MSc II TE</vt:lpstr>
      <vt:lpstr>LBT MSc II TV</vt:lpstr>
      <vt:lpstr>LBT MSc II IB</vt:lpstr>
      <vt:lpstr>LKIB I</vt:lpstr>
      <vt:lpstr>Félévi időbeosztás</vt:lpstr>
      <vt:lpstr>'Félévi időbeosztás'!Nyomtatási_terület</vt:lpstr>
      <vt:lpstr>'LBT I'!Nyomtatási_terület</vt:lpstr>
      <vt:lpstr>'LBT II'!Nyomtatási_terület</vt:lpstr>
      <vt:lpstr>'LBT III B'!Nyomtatási_terület</vt:lpstr>
      <vt:lpstr>'LBT IV B'!Nyomtatási_terület</vt:lpstr>
      <vt:lpstr>'LBT IV TV'!Nyomtatási_terület</vt:lpstr>
      <vt:lpstr>'LBT MSc I IB'!Nyomtatási_terület</vt:lpstr>
      <vt:lpstr>'LBT MSc I TE'!Nyomtatási_terület</vt:lpstr>
      <vt:lpstr>'LBT MSc I TV'!Nyomtatási_terület</vt:lpstr>
      <vt:lpstr>'LBT MSc II IB'!Nyomtatási_terület</vt:lpstr>
      <vt:lpstr>'LBT MSc II TE'!Nyomtatási_terület</vt:lpstr>
      <vt:lpstr>'LBT MSc II TV'!Nyomtatási_terület</vt:lpstr>
      <vt:lpstr>'LEN I'!Nyomtatási_terület</vt:lpstr>
      <vt:lpstr>'LG I'!Nyomtatási_terület</vt:lpstr>
      <vt:lpstr>'LG II'!Nyomtatási_terület</vt:lpstr>
      <vt:lpstr>'LG MSc I'!Nyomtatási_terület</vt:lpstr>
      <vt:lpstr>'LG MSc II'!Nyomtatási_terület</vt:lpstr>
      <vt:lpstr>'LGA III'!Nyomtatási_terület</vt:lpstr>
      <vt:lpstr>'LGA IV'!Nyomtatási_terület</vt:lpstr>
      <vt:lpstr>'LGC III'!Nyomtatási_terület</vt:lpstr>
      <vt:lpstr>'LGC IV'!Nyomtatási_terület</vt:lpstr>
      <vt:lpstr>'LKIB I'!Nyomtatási_terület</vt:lpstr>
      <vt:lpstr>'LMH I'!Nyomtatási_terület</vt:lpstr>
      <vt:lpstr>'LMH II'!Nyomtatási_terület</vt:lpstr>
      <vt:lpstr>'LMH III'!Nyomtatási_terület</vt:lpstr>
      <vt:lpstr>'LMH IV'!Nyomtatási_terület</vt:lpstr>
    </vt:vector>
  </TitlesOfParts>
  <Company>BDMF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Kártyás Gyula</dc:creator>
  <cp:lastModifiedBy> </cp:lastModifiedBy>
  <cp:lastPrinted>2024-07-30T08:26:07Z</cp:lastPrinted>
  <dcterms:created xsi:type="dcterms:W3CDTF">2001-01-11T07:16:58Z</dcterms:created>
  <dcterms:modified xsi:type="dcterms:W3CDTF">2024-09-06T08:10:08Z</dcterms:modified>
</cp:coreProperties>
</file>